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7995"/>
  </bookViews>
  <sheets>
    <sheet name="01_1010" sheetId="2" r:id="rId1"/>
  </sheets>
  <externalReferences>
    <externalReference r:id="rId2"/>
    <externalReference r:id="rId3"/>
    <externalReference r:id="rId4"/>
    <externalReference r:id="rId5"/>
  </externalReferences>
  <definedNames>
    <definedName name="_xlnm.Print_Area" localSheetId="0">'01_1010'!$A$1:$F$114</definedName>
  </definedNames>
  <calcPr calcId="125725"/>
</workbook>
</file>

<file path=xl/calcChain.xml><?xml version="1.0" encoding="utf-8"?>
<calcChain xmlns="http://schemas.openxmlformats.org/spreadsheetml/2006/main">
  <c r="A532" i="2"/>
  <c r="G531"/>
  <c r="A531"/>
  <c r="G529"/>
  <c r="A529"/>
  <c r="J515"/>
  <c r="J513"/>
  <c r="I512"/>
  <c r="H512"/>
  <c r="G512"/>
  <c r="F512"/>
  <c r="J512" s="1"/>
  <c r="E512"/>
  <c r="D512"/>
  <c r="J511"/>
  <c r="J510"/>
  <c r="J509"/>
  <c r="I508"/>
  <c r="H508"/>
  <c r="H507" s="1"/>
  <c r="G508"/>
  <c r="F508"/>
  <c r="J508" s="1"/>
  <c r="E508"/>
  <c r="D508"/>
  <c r="D507" s="1"/>
  <c r="I507"/>
  <c r="G507"/>
  <c r="E507"/>
  <c r="J506"/>
  <c r="J505"/>
  <c r="J504"/>
  <c r="J503"/>
  <c r="I502"/>
  <c r="H502"/>
  <c r="G502"/>
  <c r="F502"/>
  <c r="J502" s="1"/>
  <c r="E502"/>
  <c r="D502"/>
  <c r="J501"/>
  <c r="J500"/>
  <c r="J499"/>
  <c r="J498"/>
  <c r="J497"/>
  <c r="I496"/>
  <c r="H496"/>
  <c r="G496"/>
  <c r="F496"/>
  <c r="J496" s="1"/>
  <c r="E496"/>
  <c r="D496"/>
  <c r="J495"/>
  <c r="J494"/>
  <c r="I493"/>
  <c r="H493"/>
  <c r="G493"/>
  <c r="G488" s="1"/>
  <c r="G487" s="1"/>
  <c r="F493"/>
  <c r="J493" s="1"/>
  <c r="E493"/>
  <c r="D493"/>
  <c r="J492"/>
  <c r="J491"/>
  <c r="I490"/>
  <c r="H490"/>
  <c r="G490"/>
  <c r="F490"/>
  <c r="J490" s="1"/>
  <c r="E490"/>
  <c r="D490"/>
  <c r="J489"/>
  <c r="I488"/>
  <c r="H488"/>
  <c r="H487" s="1"/>
  <c r="H451" s="1"/>
  <c r="F488"/>
  <c r="E488"/>
  <c r="D488"/>
  <c r="D487" s="1"/>
  <c r="I487"/>
  <c r="E487"/>
  <c r="J486"/>
  <c r="J485"/>
  <c r="J484"/>
  <c r="J483"/>
  <c r="I482"/>
  <c r="H482"/>
  <c r="G482"/>
  <c r="F482"/>
  <c r="J482" s="1"/>
  <c r="D482"/>
  <c r="J481"/>
  <c r="J480"/>
  <c r="J479"/>
  <c r="I478"/>
  <c r="H478"/>
  <c r="G478"/>
  <c r="F478"/>
  <c r="J478" s="1"/>
  <c r="E478"/>
  <c r="D478"/>
  <c r="J477"/>
  <c r="J476"/>
  <c r="I475"/>
  <c r="H475"/>
  <c r="G475"/>
  <c r="F475"/>
  <c r="J475" s="1"/>
  <c r="E475"/>
  <c r="D475"/>
  <c r="J474"/>
  <c r="J473"/>
  <c r="I472"/>
  <c r="H472"/>
  <c r="G472"/>
  <c r="F472"/>
  <c r="J472" s="1"/>
  <c r="D472"/>
  <c r="J471"/>
  <c r="J470"/>
  <c r="J469"/>
  <c r="J468"/>
  <c r="J467"/>
  <c r="J466"/>
  <c r="I465"/>
  <c r="H465"/>
  <c r="G465"/>
  <c r="F465"/>
  <c r="J465" s="1"/>
  <c r="D465"/>
  <c r="J464"/>
  <c r="J463"/>
  <c r="J462"/>
  <c r="J461"/>
  <c r="J460"/>
  <c r="J459"/>
  <c r="I458"/>
  <c r="H458"/>
  <c r="G458"/>
  <c r="F458"/>
  <c r="J458" s="1"/>
  <c r="D458"/>
  <c r="J457"/>
  <c r="J456"/>
  <c r="J455"/>
  <c r="I454"/>
  <c r="H454"/>
  <c r="G454"/>
  <c r="G453" s="1"/>
  <c r="G452" s="1"/>
  <c r="G451" s="1"/>
  <c r="F454"/>
  <c r="J454" s="1"/>
  <c r="D454"/>
  <c r="I453"/>
  <c r="I452" s="1"/>
  <c r="I451" s="1"/>
  <c r="H453"/>
  <c r="F453"/>
  <c r="J453" s="1"/>
  <c r="D453"/>
  <c r="D452" s="1"/>
  <c r="D451" s="1"/>
  <c r="H452"/>
  <c r="F452"/>
  <c r="J452" s="1"/>
  <c r="E451"/>
  <c r="E443"/>
  <c r="E442"/>
  <c r="D442"/>
  <c r="E441"/>
  <c r="E440"/>
  <c r="D440"/>
  <c r="J439"/>
  <c r="B439"/>
  <c r="J438"/>
  <c r="B438"/>
  <c r="J437"/>
  <c r="B437"/>
  <c r="A434"/>
  <c r="H433"/>
  <c r="G433"/>
  <c r="A433"/>
  <c r="A426"/>
  <c r="G424"/>
  <c r="A424"/>
  <c r="G422"/>
  <c r="A422"/>
  <c r="M409"/>
  <c r="N408"/>
  <c r="L408"/>
  <c r="K408"/>
  <c r="J408"/>
  <c r="I408"/>
  <c r="H408"/>
  <c r="G408"/>
  <c r="F408"/>
  <c r="M408" s="1"/>
  <c r="E408"/>
  <c r="D408"/>
  <c r="M407"/>
  <c r="M406"/>
  <c r="M405"/>
  <c r="N404"/>
  <c r="N403" s="1"/>
  <c r="L404"/>
  <c r="K404"/>
  <c r="J404"/>
  <c r="J403" s="1"/>
  <c r="I404"/>
  <c r="M404" s="1"/>
  <c r="H404"/>
  <c r="G404"/>
  <c r="F404"/>
  <c r="F403" s="1"/>
  <c r="E404"/>
  <c r="E403" s="1"/>
  <c r="D404"/>
  <c r="L403"/>
  <c r="K403"/>
  <c r="H403"/>
  <c r="G403"/>
  <c r="D403"/>
  <c r="M402"/>
  <c r="M401"/>
  <c r="M400"/>
  <c r="M399"/>
  <c r="N398"/>
  <c r="L398"/>
  <c r="K398"/>
  <c r="J398"/>
  <c r="I398"/>
  <c r="H398"/>
  <c r="G398"/>
  <c r="F398"/>
  <c r="M398" s="1"/>
  <c r="E398"/>
  <c r="D398"/>
  <c r="M397"/>
  <c r="M396"/>
  <c r="M395"/>
  <c r="M394"/>
  <c r="M393"/>
  <c r="N392"/>
  <c r="L392"/>
  <c r="K392"/>
  <c r="K384" s="1"/>
  <c r="K383" s="1"/>
  <c r="J392"/>
  <c r="I392"/>
  <c r="H392"/>
  <c r="G392"/>
  <c r="G384" s="1"/>
  <c r="G383" s="1"/>
  <c r="F392"/>
  <c r="M392" s="1"/>
  <c r="E392"/>
  <c r="D392"/>
  <c r="M391"/>
  <c r="M390"/>
  <c r="N389"/>
  <c r="L389"/>
  <c r="L384" s="1"/>
  <c r="L383" s="1"/>
  <c r="K389"/>
  <c r="J389"/>
  <c r="I389"/>
  <c r="H389"/>
  <c r="H384" s="1"/>
  <c r="G389"/>
  <c r="F389"/>
  <c r="E389"/>
  <c r="D389"/>
  <c r="D384" s="1"/>
  <c r="D383" s="1"/>
  <c r="M388"/>
  <c r="M387"/>
  <c r="N386"/>
  <c r="L386"/>
  <c r="K386"/>
  <c r="J386"/>
  <c r="I386"/>
  <c r="M386" s="1"/>
  <c r="H386"/>
  <c r="G386"/>
  <c r="F386"/>
  <c r="E386"/>
  <c r="D386"/>
  <c r="M385"/>
  <c r="N384"/>
  <c r="N383" s="1"/>
  <c r="J384"/>
  <c r="J383" s="1"/>
  <c r="I384"/>
  <c r="I383" s="1"/>
  <c r="F384"/>
  <c r="F383" s="1"/>
  <c r="E384"/>
  <c r="E383" s="1"/>
  <c r="M382"/>
  <c r="M381"/>
  <c r="M380"/>
  <c r="M379"/>
  <c r="N378"/>
  <c r="L378"/>
  <c r="K378"/>
  <c r="J378"/>
  <c r="I378"/>
  <c r="H378"/>
  <c r="G378"/>
  <c r="F378"/>
  <c r="M378" s="1"/>
  <c r="D378"/>
  <c r="M377"/>
  <c r="M376"/>
  <c r="M375"/>
  <c r="N374"/>
  <c r="L374"/>
  <c r="K374"/>
  <c r="J374"/>
  <c r="I374"/>
  <c r="H374"/>
  <c r="M374" s="1"/>
  <c r="G374"/>
  <c r="F374"/>
  <c r="E374"/>
  <c r="D374"/>
  <c r="M373"/>
  <c r="M372"/>
  <c r="N371"/>
  <c r="L371"/>
  <c r="K371"/>
  <c r="J371"/>
  <c r="I371"/>
  <c r="M371" s="1"/>
  <c r="H371"/>
  <c r="G371"/>
  <c r="F371"/>
  <c r="E371"/>
  <c r="D371"/>
  <c r="M370"/>
  <c r="M369"/>
  <c r="N368"/>
  <c r="L368"/>
  <c r="K368"/>
  <c r="J368"/>
  <c r="I368"/>
  <c r="H368"/>
  <c r="G368"/>
  <c r="F368"/>
  <c r="M368" s="1"/>
  <c r="D368"/>
  <c r="M367"/>
  <c r="M366"/>
  <c r="M365"/>
  <c r="M364"/>
  <c r="M363"/>
  <c r="M362"/>
  <c r="N361"/>
  <c r="L361"/>
  <c r="K361"/>
  <c r="J361"/>
  <c r="I361"/>
  <c r="H361"/>
  <c r="G361"/>
  <c r="F361"/>
  <c r="M361" s="1"/>
  <c r="D361"/>
  <c r="M360"/>
  <c r="M359"/>
  <c r="M358"/>
  <c r="M357"/>
  <c r="M356"/>
  <c r="M355"/>
  <c r="N354"/>
  <c r="L354"/>
  <c r="K354"/>
  <c r="J354"/>
  <c r="I354"/>
  <c r="H354"/>
  <c r="G354"/>
  <c r="F354"/>
  <c r="M354" s="1"/>
  <c r="D354"/>
  <c r="M353"/>
  <c r="M352"/>
  <c r="M351"/>
  <c r="N350"/>
  <c r="L350"/>
  <c r="L349" s="1"/>
  <c r="L348" s="1"/>
  <c r="K350"/>
  <c r="K349" s="1"/>
  <c r="K348" s="1"/>
  <c r="K346" s="1"/>
  <c r="J350"/>
  <c r="I350"/>
  <c r="H350"/>
  <c r="H349" s="1"/>
  <c r="G350"/>
  <c r="G349" s="1"/>
  <c r="G348" s="1"/>
  <c r="G346" s="1"/>
  <c r="F350"/>
  <c r="M350" s="1"/>
  <c r="D350"/>
  <c r="N349"/>
  <c r="N348" s="1"/>
  <c r="N346" s="1"/>
  <c r="J349"/>
  <c r="J348" s="1"/>
  <c r="I349"/>
  <c r="I348" s="1"/>
  <c r="F349"/>
  <c r="F348" s="1"/>
  <c r="D349"/>
  <c r="D348" s="1"/>
  <c r="E346"/>
  <c r="E339"/>
  <c r="E338"/>
  <c r="D338"/>
  <c r="E337"/>
  <c r="E336"/>
  <c r="D336"/>
  <c r="M335"/>
  <c r="K335"/>
  <c r="B335"/>
  <c r="M334"/>
  <c r="K334"/>
  <c r="B334"/>
  <c r="M333"/>
  <c r="K333"/>
  <c r="B333"/>
  <c r="A330"/>
  <c r="J329"/>
  <c r="I329"/>
  <c r="A329"/>
  <c r="A323"/>
  <c r="E321"/>
  <c r="A321"/>
  <c r="E319"/>
  <c r="A319"/>
  <c r="L315"/>
  <c r="K315"/>
  <c r="J315"/>
  <c r="D315"/>
  <c r="L307"/>
  <c r="K307"/>
  <c r="J307"/>
  <c r="D307"/>
  <c r="L306"/>
  <c r="K306"/>
  <c r="J306"/>
  <c r="D306"/>
  <c r="L298"/>
  <c r="K298"/>
  <c r="J298"/>
  <c r="D298"/>
  <c r="L292"/>
  <c r="K292"/>
  <c r="J292"/>
  <c r="D292"/>
  <c r="L289"/>
  <c r="K289"/>
  <c r="J289"/>
  <c r="D289"/>
  <c r="L286"/>
  <c r="K286"/>
  <c r="J286"/>
  <c r="D286"/>
  <c r="L284"/>
  <c r="K284"/>
  <c r="J284"/>
  <c r="D284"/>
  <c r="L283"/>
  <c r="K283"/>
  <c r="J283"/>
  <c r="D283"/>
  <c r="L278"/>
  <c r="K278"/>
  <c r="J278"/>
  <c r="D278"/>
  <c r="L274"/>
  <c r="K274"/>
  <c r="J274"/>
  <c r="D274"/>
  <c r="L271"/>
  <c r="K271"/>
  <c r="J271"/>
  <c r="D271"/>
  <c r="L268"/>
  <c r="K268"/>
  <c r="J268"/>
  <c r="D268"/>
  <c r="L261"/>
  <c r="K261"/>
  <c r="J261"/>
  <c r="D261"/>
  <c r="L254"/>
  <c r="K254"/>
  <c r="J254"/>
  <c r="D254"/>
  <c r="L250"/>
  <c r="K250"/>
  <c r="J250"/>
  <c r="D250"/>
  <c r="L249"/>
  <c r="K249"/>
  <c r="J249"/>
  <c r="D249"/>
  <c r="L248"/>
  <c r="K248"/>
  <c r="J248"/>
  <c r="D248"/>
  <c r="L246"/>
  <c r="K246"/>
  <c r="J246"/>
  <c r="D246"/>
  <c r="M240"/>
  <c r="I240"/>
  <c r="H240"/>
  <c r="D240"/>
  <c r="E233"/>
  <c r="E232"/>
  <c r="D232"/>
  <c r="E231"/>
  <c r="E230"/>
  <c r="D230"/>
  <c r="M229"/>
  <c r="K229"/>
  <c r="B229"/>
  <c r="M228"/>
  <c r="K228"/>
  <c r="B228"/>
  <c r="M227"/>
  <c r="K227"/>
  <c r="B227"/>
  <c r="A224"/>
  <c r="E223"/>
  <c r="D223"/>
  <c r="A223"/>
  <c r="A214"/>
  <c r="H213"/>
  <c r="A213"/>
  <c r="H211"/>
  <c r="A211"/>
  <c r="P190"/>
  <c r="O190"/>
  <c r="N190"/>
  <c r="M190"/>
  <c r="L190"/>
  <c r="K190"/>
  <c r="D190"/>
  <c r="P184"/>
  <c r="O184"/>
  <c r="N184"/>
  <c r="M184"/>
  <c r="L184"/>
  <c r="K184"/>
  <c r="D184"/>
  <c r="P181"/>
  <c r="O181"/>
  <c r="N181"/>
  <c r="M181"/>
  <c r="L181"/>
  <c r="K181"/>
  <c r="D181"/>
  <c r="P178"/>
  <c r="O178"/>
  <c r="O176" s="1"/>
  <c r="O175" s="1"/>
  <c r="N178"/>
  <c r="M178"/>
  <c r="M176" s="1"/>
  <c r="M175" s="1"/>
  <c r="L178"/>
  <c r="K178"/>
  <c r="K176" s="1"/>
  <c r="K175" s="1"/>
  <c r="D178"/>
  <c r="P176"/>
  <c r="P175" s="1"/>
  <c r="N176"/>
  <c r="N175" s="1"/>
  <c r="L176"/>
  <c r="L175" s="1"/>
  <c r="D176"/>
  <c r="D175" s="1"/>
  <c r="P170"/>
  <c r="O170"/>
  <c r="N170"/>
  <c r="M170"/>
  <c r="L170"/>
  <c r="K170"/>
  <c r="D170"/>
  <c r="P166"/>
  <c r="O166"/>
  <c r="N166"/>
  <c r="M166"/>
  <c r="L166"/>
  <c r="K166"/>
  <c r="D166"/>
  <c r="P163"/>
  <c r="O163"/>
  <c r="N163"/>
  <c r="M163"/>
  <c r="L163"/>
  <c r="K163"/>
  <c r="D163"/>
  <c r="P160"/>
  <c r="O160"/>
  <c r="N160"/>
  <c r="M160"/>
  <c r="L160"/>
  <c r="K160"/>
  <c r="D160"/>
  <c r="P153"/>
  <c r="P146" s="1"/>
  <c r="O153"/>
  <c r="N153"/>
  <c r="N146" s="1"/>
  <c r="M153"/>
  <c r="L153"/>
  <c r="L146" s="1"/>
  <c r="K153"/>
  <c r="D153"/>
  <c r="D146" s="1"/>
  <c r="O146"/>
  <c r="M146"/>
  <c r="K146"/>
  <c r="P142"/>
  <c r="P141" s="1"/>
  <c r="P140" s="1"/>
  <c r="P138" s="1"/>
  <c r="O142"/>
  <c r="N142"/>
  <c r="N141" s="1"/>
  <c r="M142"/>
  <c r="L142"/>
  <c r="L141" s="1"/>
  <c r="L140" s="1"/>
  <c r="L138" s="1"/>
  <c r="K142"/>
  <c r="D142"/>
  <c r="D141" s="1"/>
  <c r="O141"/>
  <c r="O140" s="1"/>
  <c r="M141"/>
  <c r="M140" s="1"/>
  <c r="M138" s="1"/>
  <c r="K141"/>
  <c r="K140" s="1"/>
  <c r="J132"/>
  <c r="I132"/>
  <c r="D132"/>
  <c r="G124"/>
  <c r="G123"/>
  <c r="E123"/>
  <c r="G122"/>
  <c r="G121"/>
  <c r="E121"/>
  <c r="Q120"/>
  <c r="M120"/>
  <c r="B120"/>
  <c r="Q119"/>
  <c r="M119"/>
  <c r="B119"/>
  <c r="Q118"/>
  <c r="M118"/>
  <c r="B118"/>
  <c r="A115"/>
  <c r="N113"/>
  <c r="K113"/>
  <c r="A113"/>
  <c r="J488" l="1"/>
  <c r="F487"/>
  <c r="F507"/>
  <c r="J507" s="1"/>
  <c r="M349"/>
  <c r="H348"/>
  <c r="H346" s="1"/>
  <c r="D346"/>
  <c r="L346"/>
  <c r="J346"/>
  <c r="M384"/>
  <c r="H383"/>
  <c r="M348"/>
  <c r="F346"/>
  <c r="M383"/>
  <c r="M389"/>
  <c r="I403"/>
  <c r="I346" s="1"/>
  <c r="K138"/>
  <c r="Q132" s="1"/>
  <c r="D140"/>
  <c r="D138" s="1"/>
  <c r="N140"/>
  <c r="N138" s="1"/>
  <c r="O138"/>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451" l="1"/>
  <c r="J451" s="1"/>
  <c r="J487"/>
  <c r="M403"/>
  <c r="M346"/>
</calcChain>
</file>

<file path=xl/sharedStrings.xml><?xml version="1.0" encoding="utf-8"?>
<sst xmlns="http://schemas.openxmlformats.org/spreadsheetml/2006/main" count="1829" uniqueCount="231">
  <si>
    <t>ЗАТВЕРДЖЕНО
 Наказ Міністерства фінансів України
28.01.2002  № 57 (у редакції наказу Міністерства 
 фінансів України 04.12.2015 № 1118)</t>
  </si>
  <si>
    <t>Затверджений у сумі: Шістсот сімдесят одна тисяча чотириста двадцять грн. 00 коп. (671420 грн. 00 коп.)</t>
  </si>
  <si>
    <t>(число, місяць, рік)       М.П.</t>
  </si>
  <si>
    <t>Сільський голова</t>
  </si>
  <si>
    <t>В.Соломка</t>
  </si>
  <si>
    <t xml:space="preserve">Кошторис на  2017 рік </t>
  </si>
  <si>
    <t>23233646  Улянівська сільська рада</t>
  </si>
  <si>
    <t>(код за ЄДРПОУ та найменування бюджетної установи)</t>
  </si>
  <si>
    <t>С.Улянівка, Олександрійський район, Кіровоградська область</t>
  </si>
  <si>
    <t>(найменування міста, району, області)</t>
  </si>
  <si>
    <t>Вид бюджету: сільський</t>
  </si>
  <si>
    <t>код та назва відомчої класифікації видатків та кредитування бюджету</t>
  </si>
  <si>
    <t>01 Улянівська сільська рада  Олександрійського району Кіровоградської області</t>
  </si>
  <si>
    <t>код та назва програмної класифікації видатків та кредитування державного бюджету</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</si>
  <si>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</si>
  <si>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1010 Дошкільна освіта).</t>
  </si>
  <si>
    <t>(грн.)</t>
  </si>
  <si>
    <t>Найменування</t>
  </si>
  <si>
    <t>Код</t>
  </si>
  <si>
    <t>Усього на рік</t>
  </si>
  <si>
    <t>Загальний фонд</t>
  </si>
  <si>
    <t>Спеціальний фонд</t>
  </si>
  <si>
    <t>Разом</t>
  </si>
  <si>
    <t>НАДХОДЖЕННЯ - усього</t>
  </si>
  <si>
    <t>X</t>
  </si>
  <si>
    <t>Надходження коштів із загального фонду бюджету</t>
  </si>
  <si>
    <t>Надходження коштів із спеціального фонду бюджету, у тому числі:</t>
  </si>
  <si>
    <t xml:space="preserve"> -надходження від плати за послуги, що надаються бюджетними установами згідно із законодавством</t>
  </si>
  <si>
    <t xml:space="preserve"> (розписати за підгрупами)</t>
  </si>
  <si>
    <t>- інші джерела власних надходжень бюджетних установ</t>
  </si>
  <si>
    <t>- інші надходження, у тому числі:</t>
  </si>
  <si>
    <t xml:space="preserve">   - інші доходи (розписати за кодами класифікації доходів бюджету)</t>
  </si>
  <si>
    <t xml:space="preserve">   - фінансування (розписати за кодами класифікації фінансування бюджету та типом  боргового зобов'язання)</t>
  </si>
  <si>
    <t xml:space="preserve">   - повернення кредитів до бюджету (розписати за кодами програмної класифікації видатків та кредитування бюджету, класифікації кредитування бюджету)</t>
  </si>
  <si>
    <t>**</t>
  </si>
  <si>
    <t>ВИДАТКИ ТА НАДАННЯ КРЕДИТІВ - усього</t>
  </si>
  <si>
    <t>Поточні видатки</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</si>
  <si>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</si>
  <si>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</si>
  <si>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</si>
  <si>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</si>
  <si>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</si>
  <si>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</si>
  <si>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</si>
  <si>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</si>
  <si>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</si>
  <si>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</si>
  <si>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</si>
  <si>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</si>
  <si>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</si>
  <si>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</si>
  <si>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</si>
  <si>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</si>
  <si>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</si>
  <si>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Оплата енергосервісу</t>
  </si>
  <si>
    <t>Дослідження і розробки, окремі заходи по реалізації державних (регіональних) програм</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</si>
  <si>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</si>
  <si>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</si>
  <si>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</si>
  <si>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</si>
  <si>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</si>
  <si>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</si>
  <si>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</si>
  <si>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</si>
  <si>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</si>
  <si>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</si>
  <si>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</si>
  <si>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</si>
  <si>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</si>
  <si>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</si>
  <si>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</si>
  <si>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</si>
  <si>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</si>
  <si>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</si>
  <si>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</si>
  <si>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</si>
  <si>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</si>
  <si>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</si>
  <si>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</si>
  <si>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</si>
  <si>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</si>
  <si>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</si>
  <si>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</si>
  <si>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</si>
  <si>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</si>
  <si>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</si>
  <si>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</si>
  <si>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</si>
  <si>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</si>
  <si>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</si>
  <si>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Надання внутрішніх кредитів</t>
  </si>
  <si>
    <t>Надання кредитів органам державного управління інших рівнів</t>
  </si>
  <si>
    <t>Надання кредитів підприємствам, установам, організаціям</t>
  </si>
  <si>
    <t>Надання інших внутрішніх кредитів</t>
  </si>
  <si>
    <t>Надання зовнішніх кредитів</t>
  </si>
  <si>
    <t>Нерозподілені видатки</t>
  </si>
  <si>
    <t xml:space="preserve"> В.Соломка</t>
  </si>
  <si>
    <t>О.Громова</t>
  </si>
  <si>
    <t>сільський голова</t>
  </si>
  <si>
    <t>Спеціаліст</t>
  </si>
  <si>
    <t>(підпис)</t>
  </si>
  <si>
    <t>(ініціали і прізвище)</t>
  </si>
  <si>
    <t>М.П.***</t>
  </si>
  <si>
    <t>(число, місяць, рік)</t>
  </si>
  <si>
    <t xml:space="preserve">   ** Сума проставляється за  кодом  відповідно  до  класифікації кредитування  бюджету  та  не  враховується у рядку 'НАДХОДЖЕННЯ -усього'.</t>
  </si>
  <si>
    <t xml:space="preserve">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</si>
  <si>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(сума словами і цифрами)</t>
  </si>
  <si>
    <t>(посада)</t>
  </si>
  <si>
    <t>(підпис)           (ініціали і прізвище)</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</si>
  <si>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</si>
  <si>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</si>
  <si>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</si>
  <si>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</si>
  <si>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</si>
  <si>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t>Організаційно-правова форма господарювання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</si>
  <si>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</si>
  <si>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</si>
  <si>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</si>
  <si>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</si>
  <si>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1010</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</si>
  <si>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</si>
  <si>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</si>
  <si>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</si>
  <si>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</si>
  <si>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</si>
  <si>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</si>
  <si>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</si>
  <si>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</si>
  <si>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</si>
  <si>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</si>
  <si>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</si>
  <si>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</si>
  <si>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</si>
  <si>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</si>
  <si>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</si>
  <si>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</si>
  <si>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</si>
  <si>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</si>
  <si>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</si>
  <si>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</si>
  <si>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</si>
  <si>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</si>
  <si>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</si>
  <si>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</si>
  <si>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</si>
  <si>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</si>
  <si>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</si>
  <si>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</si>
  <si>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</si>
  <si>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</si>
  <si>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</si>
  <si>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</si>
  <si>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</si>
  <si>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</si>
  <si>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</si>
  <si>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charset val="204"/>
      </rPr>
      <t xml:space="preserve"> усього</t>
    </r>
  </si>
  <si>
    <t>070</t>
  </si>
  <si>
    <t>у тому числі:</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</si>
  <si>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</si>
  <si>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</si>
  <si>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</si>
  <si>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</si>
  <si>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</si>
  <si>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</si>
  <si>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Медикаменти та перев’язувальні матеріали</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</si>
  <si>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</si>
  <si>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</si>
  <si>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</si>
  <si>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</si>
  <si>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</si>
  <si>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</si>
  <si>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</si>
  <si>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</si>
  <si>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</si>
  <si>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</si>
  <si>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</si>
  <si>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</si>
  <si>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  урядам іноземних держав та міжнародним організаціям</t>
  </si>
  <si>
    <t xml:space="preserve">Стипендії </t>
  </si>
  <si>
    <t xml:space="preserve"> Капітальне  будівництво (придбання) інших об’єктів </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</si>
  <si>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</si>
  <si>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</si>
  <si>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</si>
  <si>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</si>
  <si>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</si>
  <si>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</si>
  <si>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Придбання землі  та нематеріальних активів</t>
  </si>
  <si>
    <t>Капітальні трансферти  урядам іноземних держав та міжнародним організаціям</t>
  </si>
  <si>
    <t>Капітальні трансферти до бюджету розвитку</t>
  </si>
  <si>
    <t>-</t>
  </si>
  <si>
    <t>Внутрішнє кредитування</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</si>
  <si>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</si>
  <si>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</si>
  <si>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</si>
  <si>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</si>
  <si>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</si>
  <si>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</si>
  <si>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</si>
  <si>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</si>
  <si>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Повернення зовнішніх кредитів</t>
  </si>
  <si>
    <t>(ініціали, прізвище)</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</si>
  <si>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</si>
  <si>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</si>
  <si>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</si>
  <si>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</si>
  <si>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</si>
  <si>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</si>
  <si>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</si>
  <si>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</si>
  <si>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</si>
  <si>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</si>
  <si>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</si>
  <si>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</si>
  <si>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charset val="204"/>
      </rPr>
      <t xml:space="preserve">- </t>
    </r>
    <r>
      <rPr>
        <b/>
        <sz val="8"/>
        <color indexed="8"/>
        <rFont val="Times New Roman"/>
        <family val="1"/>
        <charset val="204"/>
      </rPr>
      <t>усього</t>
    </r>
  </si>
  <si>
    <t>100</t>
  </si>
  <si>
    <t xml:space="preserve">  Оплата енргосервісу</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</si>
  <si>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</si>
  <si>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</si>
  <si>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Затверджено
на звітний рік</t>
  </si>
  <si>
    <r>
      <t>Затверджено на звітний період (рік)</t>
    </r>
    <r>
      <rPr>
        <vertAlign val="superscript"/>
        <sz val="8"/>
        <color indexed="8"/>
        <rFont val="Times New Roman"/>
        <family val="1"/>
        <charset val="204"/>
      </rPr>
      <t>1</t>
    </r>
  </si>
  <si>
    <t>Перера-ховано залишок</t>
  </si>
  <si>
    <r>
      <t xml:space="preserve">Видатки та надання кредитів - </t>
    </r>
    <r>
      <rPr>
        <sz val="8"/>
        <color indexed="8"/>
        <rFont val="Times New Roman"/>
        <family val="1"/>
        <charset val="204"/>
      </rPr>
      <t xml:space="preserve"> усього</t>
    </r>
  </si>
  <si>
    <t>Інші видатки</t>
  </si>
  <si>
    <r>
      <t>1</t>
    </r>
    <r>
      <rPr>
        <sz val="8"/>
        <color indexed="8"/>
        <rFont val="Times New Roman"/>
        <family val="1"/>
        <charset val="204"/>
      </rPr>
      <t xml:space="preserve"> Заповнюється розпорядниками бюджетних коштів.</t>
    </r>
  </si>
  <si>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</si>
  <si>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 ЄДРПОУ</t>
  </si>
  <si>
    <t>за КОАТУУ</t>
  </si>
  <si>
    <t>за КОПФГ</t>
  </si>
  <si>
    <r>
      <t xml:space="preserve">Періодичність: </t>
    </r>
    <r>
      <rPr>
        <u/>
        <sz val="8"/>
        <color indexed="8"/>
        <rFont val="Times New Roman"/>
        <family val="1"/>
        <charset val="204"/>
      </rPr>
      <t>квартальна</t>
    </r>
    <r>
      <rPr>
        <sz val="8"/>
        <color indexed="8"/>
        <rFont val="Times New Roman"/>
        <family val="1"/>
        <charset val="204"/>
      </rPr>
      <t>, річна</t>
    </r>
  </si>
  <si>
    <r>
      <t>у тому числі:</t>
    </r>
    <r>
      <rPr>
        <b/>
        <sz val="8"/>
        <color indexed="8"/>
        <rFont val="Times New Roman"/>
        <family val="1"/>
        <charset val="204"/>
      </rPr>
      <t xml:space="preserve">
Поточні видатки</t>
    </r>
  </si>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</sst>
</file>

<file path=xl/styles.xml><?xml version="1.0" encoding="utf-8"?>
<styleSheet xmlns="http://schemas.openxmlformats.org/spreadsheetml/2006/main">
  <numFmts count="1">
    <numFmt numFmtId="164" formatCode="#,##0.00;\-#,##0.00;#,&quot;-&quot;"/>
  </numFmts>
  <fonts count="28">
    <font>
      <sz val="10"/>
      <color theme="1"/>
      <name val="Calibri"/>
      <family val="2"/>
      <charset val="204"/>
      <scheme val="minor"/>
    </font>
    <font>
      <b/>
      <sz val="10"/>
      <color theme="1"/>
      <name val="Calibri"/>
      <family val="2"/>
      <charset val="204"/>
      <scheme val="minor"/>
    </font>
    <font>
      <sz val="7"/>
      <color theme="1"/>
      <name val="Calibri"/>
      <family val="2"/>
      <charset val="204"/>
      <scheme val="minor"/>
    </font>
    <font>
      <sz val="9"/>
      <color theme="1"/>
      <name val="Calibri"/>
      <family val="2"/>
      <charset val="204"/>
      <scheme val="minor"/>
    </font>
    <font>
      <sz val="8"/>
      <color theme="1"/>
      <name val="Calibri"/>
      <family val="2"/>
      <charset val="204"/>
      <scheme val="minor"/>
    </font>
    <font>
      <b/>
      <sz val="16"/>
      <color theme="1"/>
      <name val="Calibri"/>
      <family val="2"/>
      <charset val="204"/>
      <scheme val="minor"/>
    </font>
    <font>
      <sz val="9"/>
      <color indexed="9"/>
      <name val="Calibri"/>
      <family val="2"/>
      <charset val="204"/>
      <scheme val="minor"/>
    </font>
    <font>
      <b/>
      <sz val="9"/>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b/>
      <i/>
      <sz val="7"/>
      <color indexed="8"/>
      <name val="Times New Roman"/>
      <family val="1"/>
      <charset val="204"/>
    </font>
    <font>
      <i/>
      <sz val="7"/>
      <color indexed="8"/>
      <name val="Times New Roman"/>
      <family val="1"/>
      <charset val="204"/>
    </font>
    <font>
      <i/>
      <sz val="8"/>
      <color indexed="8"/>
      <name val="Times New Roman"/>
      <family val="1"/>
      <charset val="204"/>
    </font>
    <font>
      <u/>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b/>
      <sz val="9"/>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vertAlign val="superscript"/>
      <sz val="8"/>
      <color indexed="8"/>
      <name val="Times New Roman"/>
      <family val="1"/>
      <charset val="204"/>
    </font>
    <font>
      <i/>
      <sz val="10"/>
      <color indexed="8"/>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indexed="26"/>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2">
    <xf numFmtId="0" fontId="0" fillId="0" borderId="0" xfId="0"/>
    <xf numFmtId="0" fontId="4" fillId="0" borderId="0" xfId="0" applyFont="1"/>
    <xf numFmtId="0" fontId="1" fillId="0" borderId="0" xfId="0" applyFont="1"/>
    <xf numFmtId="0" fontId="3" fillId="0" borderId="0" xfId="0" applyFont="1" applyAlignment="1">
      <alignment wrapText="1"/>
    </xf>
    <xf numFmtId="0" fontId="6" fillId="0" borderId="0" xfId="0" applyFont="1" applyAlignment="1">
      <alignment wrapText="1"/>
    </xf>
    <xf numFmtId="0" fontId="0" fillId="0" borderId="1" xfId="0" applyBorder="1"/>
    <xf numFmtId="0" fontId="3" fillId="0" borderId="0" xfId="0" applyFont="1" applyAlignment="1">
      <alignment horizontal="right" wrapText="1"/>
    </xf>
    <xf numFmtId="0" fontId="7" fillId="0" borderId="4" xfId="0" applyFont="1" applyBorder="1" applyAlignment="1">
      <alignment horizontal="center"/>
    </xf>
    <xf numFmtId="0" fontId="3" fillId="0" borderId="4" xfId="0" applyFont="1" applyBorder="1" applyAlignment="1">
      <alignment horizontal="center"/>
    </xf>
    <xf numFmtId="2" fontId="3" fillId="0" borderId="4" xfId="0" applyNumberFormat="1" applyFont="1" applyBorder="1"/>
    <xf numFmtId="0" fontId="3" fillId="0" borderId="4" xfId="0" applyFont="1" applyBorder="1" applyAlignment="1">
      <alignment horizontal="center" vertical="center"/>
    </xf>
    <xf numFmtId="2" fontId="3" fillId="0" borderId="4" xfId="0" applyNumberFormat="1" applyFont="1" applyBorder="1" applyAlignment="1">
      <alignment vertical="center"/>
    </xf>
    <xf numFmtId="2" fontId="3" fillId="0" borderId="4" xfId="0" applyNumberFormat="1" applyFont="1" applyBorder="1" applyAlignment="1">
      <alignment horizontal="center" vertical="center"/>
    </xf>
    <xf numFmtId="0" fontId="3" fillId="0" borderId="4" xfId="0" applyFont="1" applyBorder="1" applyAlignment="1">
      <alignment vertical="center"/>
    </xf>
    <xf numFmtId="0" fontId="3" fillId="0" borderId="4" xfId="0" applyFont="1" applyBorder="1"/>
    <xf numFmtId="0" fontId="2" fillId="0" borderId="0" xfId="0" applyFont="1" applyAlignment="1">
      <alignment wrapText="1"/>
    </xf>
    <xf numFmtId="0" fontId="4" fillId="0" borderId="0" xfId="0" applyFont="1" applyAlignment="1">
      <alignment horizontal="center"/>
    </xf>
    <xf numFmtId="14" fontId="3" fillId="0" borderId="1" xfId="0" applyNumberFormat="1" applyFont="1" applyBorder="1" applyAlignment="1">
      <alignment horizontal="left"/>
    </xf>
    <xf numFmtId="0" fontId="3" fillId="0" borderId="1" xfId="0" applyFont="1" applyBorder="1" applyAlignment="1">
      <alignment horizontal="right"/>
    </xf>
    <xf numFmtId="0" fontId="0" fillId="0" borderId="0" xfId="0" applyAlignment="1">
      <alignment horizontal="left" wrapText="1"/>
    </xf>
    <xf numFmtId="0" fontId="4" fillId="0" borderId="0" xfId="0" applyFont="1" applyAlignment="1">
      <alignment wrapText="1"/>
    </xf>
    <xf numFmtId="0" fontId="4" fillId="0" borderId="0" xfId="0" applyFont="1" applyAlignment="1">
      <alignment horizontal="center"/>
    </xf>
    <xf numFmtId="0" fontId="3" fillId="0" borderId="4" xfId="0" applyFont="1" applyBorder="1" applyAlignment="1">
      <alignment wrapText="1"/>
    </xf>
    <xf numFmtId="0" fontId="3" fillId="0" borderId="4" xfId="0" applyFont="1" applyBorder="1" applyAlignment="1">
      <alignment vertical="center" wrapText="1"/>
    </xf>
    <xf numFmtId="0" fontId="7" fillId="0" borderId="4" xfId="0" applyFont="1" applyBorder="1" applyAlignment="1">
      <alignment horizontal="center" vertical="center" wrapText="1"/>
    </xf>
    <xf numFmtId="0" fontId="3" fillId="0" borderId="4" xfId="0" applyFont="1" applyBorder="1" applyAlignment="1">
      <alignment horizontal="center" vertical="center" wrapText="1"/>
    </xf>
    <xf numFmtId="0" fontId="7" fillId="0" borderId="4" xfId="0" applyFont="1" applyBorder="1" applyAlignment="1">
      <alignment horizontal="center"/>
    </xf>
    <xf numFmtId="0" fontId="3" fillId="0" borderId="4" xfId="0" applyFont="1" applyBorder="1" applyAlignment="1">
      <alignment horizontal="center"/>
    </xf>
    <xf numFmtId="0" fontId="7" fillId="0" borderId="4"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wrapText="1"/>
    </xf>
    <xf numFmtId="0" fontId="5" fillId="0" borderId="0" xfId="0" applyFont="1" applyAlignment="1">
      <alignment horizontal="center"/>
    </xf>
    <xf numFmtId="0" fontId="0" fillId="0" borderId="0" xfId="0" applyAlignment="1">
      <alignment horizontal="center"/>
    </xf>
    <xf numFmtId="0" fontId="3" fillId="0" borderId="0" xfId="0" applyFont="1" applyBorder="1" applyAlignment="1">
      <alignment wrapText="1"/>
    </xf>
    <xf numFmtId="0" fontId="3" fillId="0" borderId="3" xfId="0" applyFont="1" applyBorder="1" applyAlignment="1">
      <alignment wrapText="1"/>
    </xf>
    <xf numFmtId="0" fontId="2" fillId="0" borderId="0" xfId="0" applyFont="1" applyAlignment="1">
      <alignment horizontal="right" wrapText="1"/>
    </xf>
    <xf numFmtId="0" fontId="0" fillId="0" borderId="0" xfId="0" applyAlignment="1">
      <alignment horizontal="right" wrapText="1"/>
    </xf>
    <xf numFmtId="14" fontId="3" fillId="0" borderId="1" xfId="0" applyNumberFormat="1" applyFont="1" applyBorder="1" applyAlignment="1">
      <alignment horizontal="left"/>
    </xf>
    <xf numFmtId="0" fontId="0" fillId="0" borderId="1" xfId="0" applyBorder="1"/>
    <xf numFmtId="0" fontId="0" fillId="0" borderId="1" xfId="0" applyBorder="1" applyAlignment="1">
      <alignment horizontal="right"/>
    </xf>
    <xf numFmtId="0" fontId="8" fillId="0" borderId="0" xfId="0" applyFont="1"/>
    <xf numFmtId="0" fontId="9" fillId="0" borderId="0" xfId="0" applyFont="1" applyAlignment="1">
      <alignment horizontal="left" vertical="top" wrapText="1"/>
    </xf>
    <xf numFmtId="0" fontId="10" fillId="0" borderId="0" xfId="0" applyFont="1" applyAlignment="1">
      <alignment horizontal="center"/>
    </xf>
    <xf numFmtId="0" fontId="10" fillId="0" borderId="0" xfId="0" applyFont="1" applyAlignment="1">
      <alignment horizontal="right"/>
    </xf>
    <xf numFmtId="0" fontId="10" fillId="0" borderId="1" xfId="0" applyFont="1" applyBorder="1" applyAlignment="1"/>
    <xf numFmtId="0" fontId="10" fillId="0" borderId="0" xfId="0" applyFont="1" applyBorder="1" applyAlignment="1"/>
    <xf numFmtId="0" fontId="10" fillId="0" borderId="0" xfId="0" applyFont="1" applyAlignment="1"/>
    <xf numFmtId="0" fontId="10" fillId="0" borderId="0" xfId="0" applyFont="1" applyAlignment="1">
      <alignment wrapText="1"/>
    </xf>
    <xf numFmtId="0" fontId="10" fillId="0" borderId="0" xfId="0" applyFont="1" applyBorder="1" applyAlignment="1">
      <alignment wrapText="1"/>
    </xf>
    <xf numFmtId="0" fontId="11" fillId="0" borderId="0" xfId="0" applyFont="1"/>
    <xf numFmtId="0" fontId="11" fillId="0" borderId="1" xfId="0" applyFont="1" applyBorder="1" applyAlignment="1">
      <alignment horizontal="center"/>
    </xf>
    <xf numFmtId="0" fontId="12" fillId="0" borderId="0" xfId="0" applyFont="1" applyAlignment="1">
      <alignment horizontal="left" wrapText="1"/>
    </xf>
    <xf numFmtId="0" fontId="13" fillId="0" borderId="1" xfId="0" applyFont="1" applyBorder="1" applyAlignment="1">
      <alignment horizontal="center" wrapText="1"/>
    </xf>
    <xf numFmtId="0" fontId="11" fillId="0" borderId="0" xfId="0" applyFont="1" applyAlignment="1">
      <alignment horizontal="left"/>
    </xf>
    <xf numFmtId="0" fontId="13" fillId="0" borderId="1" xfId="0" applyFont="1" applyBorder="1" applyAlignment="1">
      <alignment wrapText="1"/>
    </xf>
    <xf numFmtId="0" fontId="14" fillId="0" borderId="4" xfId="0" applyFont="1" applyBorder="1" applyAlignment="1">
      <alignment horizontal="center" wrapText="1"/>
    </xf>
    <xf numFmtId="0" fontId="12" fillId="0" borderId="0" xfId="0" applyFont="1" applyAlignment="1">
      <alignment horizontal="left" vertical="top" wrapText="1"/>
    </xf>
    <xf numFmtId="0" fontId="13" fillId="0" borderId="3" xfId="0" applyFont="1" applyBorder="1" applyAlignment="1">
      <alignment horizontal="center" vertical="top" wrapText="1"/>
    </xf>
    <xf numFmtId="0" fontId="13" fillId="0" borderId="3" xfId="0" applyFont="1" applyBorder="1" applyAlignment="1">
      <alignment vertical="top" wrapText="1"/>
    </xf>
    <xf numFmtId="0" fontId="14" fillId="0" borderId="4" xfId="0" applyFont="1" applyBorder="1" applyAlignment="1">
      <alignment horizontal="center" vertical="center" wrapText="1"/>
    </xf>
    <xf numFmtId="0" fontId="11" fillId="0" borderId="1" xfId="0" applyFont="1" applyBorder="1" applyAlignment="1">
      <alignment horizontal="left"/>
    </xf>
    <xf numFmtId="0" fontId="12" fillId="0" borderId="0" xfId="0" applyFont="1" applyAlignment="1">
      <alignment horizontal="left" wrapText="1"/>
    </xf>
    <xf numFmtId="1" fontId="12" fillId="2" borderId="3" xfId="0" applyNumberFormat="1" applyFont="1" applyFill="1" applyBorder="1" applyAlignment="1" applyProtection="1">
      <alignment horizontal="center" vertical="top" wrapText="1"/>
    </xf>
    <xf numFmtId="0" fontId="15" fillId="0" borderId="3" xfId="0" applyFont="1" applyBorder="1" applyAlignment="1">
      <alignment horizontal="left" wrapText="1"/>
    </xf>
    <xf numFmtId="0" fontId="16" fillId="0" borderId="0" xfId="0" applyFont="1"/>
    <xf numFmtId="0" fontId="17" fillId="0" borderId="0" xfId="0" applyFont="1"/>
    <xf numFmtId="49" fontId="12" fillId="3" borderId="3" xfId="0" applyNumberFormat="1" applyFont="1" applyFill="1" applyBorder="1" applyAlignment="1" applyProtection="1">
      <alignment horizontal="center" wrapText="1"/>
      <protection locked="0"/>
    </xf>
    <xf numFmtId="0" fontId="15" fillId="0" borderId="1" xfId="0" applyFont="1" applyBorder="1" applyAlignment="1">
      <alignment horizontal="left" wrapText="1"/>
    </xf>
    <xf numFmtId="1" fontId="12" fillId="2" borderId="3" xfId="0" applyNumberFormat="1" applyFont="1" applyFill="1" applyBorder="1" applyAlignment="1" applyProtection="1">
      <alignment horizontal="center" wrapText="1"/>
    </xf>
    <xf numFmtId="0" fontId="11" fillId="0" borderId="0" xfId="0" applyFont="1" applyAlignment="1" applyProtection="1">
      <alignment horizontal="justify" vertical="top" wrapText="1"/>
      <protection locked="0"/>
    </xf>
    <xf numFmtId="0" fontId="11" fillId="0" borderId="0" xfId="0" applyFont="1" applyAlignment="1">
      <alignment horizontal="justify" vertical="top" wrapText="1"/>
    </xf>
    <xf numFmtId="0" fontId="11"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12" fillId="0" borderId="5" xfId="0" applyFont="1" applyBorder="1" applyAlignment="1">
      <alignment horizontal="center" vertical="top" wrapText="1"/>
    </xf>
    <xf numFmtId="0" fontId="12" fillId="0" borderId="5" xfId="0" applyFont="1" applyBorder="1" applyAlignment="1">
      <alignment horizontal="center" vertical="center" wrapText="1"/>
    </xf>
    <xf numFmtId="49" fontId="12" fillId="0" borderId="5" xfId="0" applyNumberFormat="1" applyFont="1" applyBorder="1" applyAlignment="1">
      <alignment horizontal="center" vertical="center" wrapText="1"/>
    </xf>
    <xf numFmtId="164" fontId="12" fillId="0" borderId="5" xfId="0" applyNumberFormat="1" applyFont="1" applyBorder="1" applyAlignment="1" applyProtection="1">
      <alignment horizontal="right" vertical="center" wrapText="1"/>
    </xf>
    <xf numFmtId="164" fontId="12" fillId="0" borderId="5" xfId="0" applyNumberFormat="1" applyFont="1" applyBorder="1" applyAlignment="1" applyProtection="1">
      <alignment horizontal="right" vertical="center" wrapText="1"/>
      <protection locked="0"/>
    </xf>
    <xf numFmtId="164" fontId="11" fillId="0" borderId="5" xfId="0" applyNumberFormat="1" applyFont="1" applyBorder="1" applyAlignment="1" applyProtection="1">
      <alignment horizontal="center" vertical="center" wrapText="1"/>
    </xf>
    <xf numFmtId="0" fontId="11" fillId="0" borderId="5" xfId="0" applyFont="1" applyBorder="1" applyAlignment="1">
      <alignment vertical="top" wrapText="1"/>
    </xf>
    <xf numFmtId="0" fontId="11" fillId="0" borderId="5" xfId="0" applyFont="1" applyBorder="1" applyAlignment="1">
      <alignment horizontal="justify" vertical="top" wrapText="1"/>
    </xf>
    <xf numFmtId="0" fontId="9" fillId="0" borderId="5" xfId="0" applyFont="1" applyBorder="1" applyAlignment="1">
      <alignment vertical="top" wrapText="1"/>
    </xf>
    <xf numFmtId="0" fontId="11" fillId="0" borderId="5" xfId="0" applyFont="1" applyBorder="1" applyAlignment="1">
      <alignment horizontal="center" vertical="top" wrapText="1"/>
    </xf>
    <xf numFmtId="0" fontId="12" fillId="0" borderId="5" xfId="0" applyFont="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164" fontId="17" fillId="0" borderId="5" xfId="0" applyNumberFormat="1" applyFont="1" applyBorder="1" applyAlignment="1" applyProtection="1">
      <alignment horizontal="right" vertical="center" wrapText="1"/>
    </xf>
    <xf numFmtId="0" fontId="11" fillId="0" borderId="5" xfId="0" applyFont="1" applyBorder="1" applyAlignment="1">
      <alignment vertical="center" wrapText="1"/>
    </xf>
    <xf numFmtId="164" fontId="11" fillId="0" borderId="5" xfId="0" applyNumberFormat="1" applyFont="1" applyBorder="1" applyAlignment="1" applyProtection="1">
      <alignment horizontal="right" vertical="center" wrapText="1"/>
      <protection locked="0"/>
    </xf>
    <xf numFmtId="164" fontId="11" fillId="0" borderId="5" xfId="0" applyNumberFormat="1" applyFont="1" applyBorder="1" applyAlignment="1" applyProtection="1">
      <alignment horizontal="right"/>
      <protection locked="0"/>
    </xf>
    <xf numFmtId="0" fontId="17" fillId="0" borderId="5" xfId="0" applyFont="1" applyBorder="1" applyAlignment="1">
      <alignment horizontal="justify" vertical="center" wrapText="1"/>
    </xf>
    <xf numFmtId="164" fontId="17" fillId="0" borderId="5" xfId="0" applyNumberFormat="1" applyFont="1" applyBorder="1" applyAlignment="1" applyProtection="1">
      <alignment horizontal="right" vertical="center" wrapText="1"/>
      <protection locked="0"/>
    </xf>
    <xf numFmtId="0" fontId="12" fillId="0" borderId="5" xfId="0" applyFont="1" applyBorder="1" applyAlignment="1">
      <alignment horizontal="justify" vertical="center" wrapText="1"/>
    </xf>
    <xf numFmtId="0" fontId="11" fillId="0" borderId="5" xfId="0" applyFont="1" applyBorder="1" applyAlignment="1">
      <alignment horizontal="justify"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13" fillId="0" borderId="5" xfId="0" applyFont="1" applyBorder="1" applyAlignment="1">
      <alignment horizontal="center" vertical="center" wrapText="1"/>
    </xf>
    <xf numFmtId="164" fontId="13" fillId="0" borderId="5" xfId="0" applyNumberFormat="1" applyFont="1" applyBorder="1" applyAlignment="1" applyProtection="1">
      <alignment horizontal="right" vertical="center" wrapText="1"/>
      <protection locked="0"/>
    </xf>
    <xf numFmtId="164" fontId="13" fillId="0" borderId="5" xfId="0" applyNumberFormat="1" applyFont="1" applyBorder="1" applyAlignment="1" applyProtection="1">
      <alignment horizontal="right"/>
      <protection locked="0"/>
    </xf>
    <xf numFmtId="164" fontId="13" fillId="0" borderId="5" xfId="0" applyNumberFormat="1" applyFont="1" applyBorder="1" applyAlignment="1" applyProtection="1">
      <alignment horizontal="right" vertical="top" wrapText="1"/>
      <protection locked="0"/>
    </xf>
    <xf numFmtId="0" fontId="14" fillId="0" borderId="5" xfId="0" applyFont="1" applyBorder="1" applyAlignment="1">
      <alignment vertical="center" wrapText="1"/>
    </xf>
    <xf numFmtId="0" fontId="17" fillId="0" borderId="6" xfId="0" applyFont="1" applyBorder="1" applyAlignment="1">
      <alignment vertical="center" wrapText="1"/>
    </xf>
    <xf numFmtId="0" fontId="17" fillId="0" borderId="6" xfId="0" applyFont="1" applyBorder="1" applyAlignment="1">
      <alignment horizontal="center" vertical="center" wrapText="1"/>
    </xf>
    <xf numFmtId="2" fontId="17" fillId="0" borderId="6" xfId="0" applyNumberFormat="1" applyFont="1" applyBorder="1" applyAlignment="1" applyProtection="1">
      <alignment horizontal="right" vertical="center" wrapText="1"/>
      <protection locked="0"/>
    </xf>
    <xf numFmtId="2" fontId="11" fillId="0" borderId="6"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2" fontId="17" fillId="0" borderId="4" xfId="0" applyNumberFormat="1" applyFont="1" applyBorder="1" applyAlignment="1" applyProtection="1">
      <alignment horizontal="right" vertical="center" wrapText="1"/>
      <protection locked="0"/>
    </xf>
    <xf numFmtId="2" fontId="11" fillId="0" borderId="4" xfId="0" applyNumberFormat="1" applyFont="1" applyBorder="1" applyAlignment="1">
      <alignment horizontal="center" vertical="center" wrapText="1"/>
    </xf>
    <xf numFmtId="0" fontId="2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wrapText="1"/>
    </xf>
    <xf numFmtId="0" fontId="23" fillId="0" borderId="4" xfId="0" applyFont="1" applyBorder="1" applyAlignment="1">
      <alignment vertical="center" wrapText="1"/>
    </xf>
    <xf numFmtId="0" fontId="9" fillId="0" borderId="4"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Border="1"/>
    <xf numFmtId="2" fontId="11" fillId="0" borderId="0" xfId="0" applyNumberFormat="1" applyFont="1" applyBorder="1" applyAlignment="1">
      <alignment horizontal="center" vertical="center" wrapText="1"/>
    </xf>
    <xf numFmtId="0" fontId="10" fillId="0" borderId="0" xfId="0" applyFont="1"/>
    <xf numFmtId="0" fontId="24" fillId="0" borderId="0" xfId="0" applyFont="1"/>
    <xf numFmtId="49" fontId="8" fillId="0" borderId="1" xfId="0" applyNumberFormat="1" applyFont="1" applyBorder="1" applyAlignment="1">
      <alignment horizontal="left" wrapText="1"/>
    </xf>
    <xf numFmtId="0" fontId="25" fillId="0" borderId="2" xfId="0" applyFont="1" applyBorder="1" applyAlignment="1">
      <alignment horizontal="center" vertical="top"/>
    </xf>
    <xf numFmtId="2" fontId="9" fillId="0" borderId="0" xfId="0" applyNumberFormat="1" applyFont="1" applyFill="1" applyBorder="1" applyAlignment="1" applyProtection="1">
      <alignment horizontal="center" vertical="top"/>
      <protection locked="0"/>
    </xf>
    <xf numFmtId="0" fontId="24" fillId="0" borderId="1" xfId="0" applyFont="1" applyBorder="1" applyAlignment="1">
      <alignment horizontal="center"/>
    </xf>
    <xf numFmtId="0" fontId="8" fillId="0" borderId="1" xfId="0" applyFont="1" applyBorder="1" applyAlignment="1">
      <alignment horizontal="left" vertical="center" wrapText="1"/>
    </xf>
    <xf numFmtId="0" fontId="8" fillId="0" borderId="0" xfId="0" applyFont="1" applyAlignment="1">
      <alignment horizontal="left"/>
    </xf>
    <xf numFmtId="0" fontId="14" fillId="0" borderId="4" xfId="0" applyFont="1" applyBorder="1" applyAlignment="1">
      <alignment horizontal="center" wrapText="1"/>
    </xf>
    <xf numFmtId="0" fontId="14" fillId="0" borderId="4" xfId="0" applyFont="1" applyBorder="1" applyAlignment="1">
      <alignment horizontal="center" vertical="center" wrapText="1"/>
    </xf>
    <xf numFmtId="1" fontId="12" fillId="2" borderId="3" xfId="0" applyNumberFormat="1" applyFont="1" applyFill="1" applyBorder="1" applyAlignment="1" applyProtection="1">
      <alignment horizontal="center" wrapText="1"/>
    </xf>
    <xf numFmtId="2" fontId="9" fillId="0" borderId="0" xfId="0" applyNumberFormat="1" applyFont="1" applyFill="1" applyBorder="1" applyAlignment="1" applyProtection="1">
      <alignment horizontal="center" vertical="top"/>
      <protection locked="0"/>
    </xf>
    <xf numFmtId="0" fontId="9" fillId="0" borderId="0" xfId="0" applyFont="1" applyAlignment="1">
      <alignment vertical="top" wrapText="1"/>
    </xf>
    <xf numFmtId="0" fontId="11" fillId="0" borderId="0" xfId="0" applyFont="1" applyAlignment="1">
      <alignment horizontal="center"/>
    </xf>
    <xf numFmtId="0" fontId="12" fillId="0" borderId="0" xfId="0" applyFont="1" applyAlignment="1">
      <alignment wrapText="1"/>
    </xf>
    <xf numFmtId="0" fontId="11" fillId="0" borderId="0" xfId="0" applyFont="1" applyAlignment="1"/>
    <xf numFmtId="0" fontId="12" fillId="0" borderId="0" xfId="0" applyFont="1" applyAlignment="1">
      <alignment vertical="top" wrapText="1"/>
    </xf>
    <xf numFmtId="1" fontId="12" fillId="2" borderId="1" xfId="0" applyNumberFormat="1" applyFont="1" applyFill="1" applyBorder="1" applyAlignment="1" applyProtection="1">
      <alignment horizontal="center" wrapText="1"/>
    </xf>
    <xf numFmtId="0" fontId="13" fillId="0" borderId="3" xfId="0" applyFont="1" applyBorder="1" applyAlignment="1">
      <alignment wrapText="1"/>
    </xf>
    <xf numFmtId="0" fontId="13" fillId="0" borderId="0" xfId="0" applyFont="1" applyBorder="1" applyAlignment="1">
      <alignment wrapText="1"/>
    </xf>
    <xf numFmtId="0" fontId="17" fillId="0" borderId="0" xfId="0" applyFont="1" applyAlignment="1"/>
    <xf numFmtId="0" fontId="22" fillId="0" borderId="0" xfId="0" applyFont="1" applyBorder="1" applyAlignment="1">
      <alignment vertical="top" wrapText="1"/>
    </xf>
    <xf numFmtId="49" fontId="12" fillId="4" borderId="3" xfId="0" applyNumberFormat="1" applyFont="1" applyFill="1" applyBorder="1" applyAlignment="1" applyProtection="1">
      <alignment horizontal="center" wrapText="1"/>
      <protection locked="0"/>
    </xf>
    <xf numFmtId="0" fontId="13" fillId="0" borderId="1" xfId="0" applyFont="1" applyBorder="1" applyAlignment="1">
      <alignment wrapText="1"/>
    </xf>
    <xf numFmtId="0" fontId="12" fillId="0" borderId="0" xfId="0" applyFont="1" applyBorder="1" applyAlignment="1">
      <alignment vertical="top" wrapText="1"/>
    </xf>
    <xf numFmtId="0" fontId="19" fillId="0" borderId="5" xfId="0" applyFont="1" applyBorder="1" applyAlignment="1">
      <alignment horizontal="center" wrapText="1"/>
    </xf>
    <xf numFmtId="0" fontId="19" fillId="0" borderId="5" xfId="0" applyFont="1" applyBorder="1" applyAlignment="1">
      <alignment vertical="top" wrapText="1"/>
    </xf>
    <xf numFmtId="164" fontId="11" fillId="0" borderId="5" xfId="0" applyNumberFormat="1" applyFont="1" applyBorder="1" applyAlignment="1" applyProtection="1">
      <alignment horizontal="right" vertical="center" wrapText="1"/>
    </xf>
    <xf numFmtId="0" fontId="12" fillId="0" borderId="5" xfId="0" applyFont="1" applyBorder="1" applyAlignment="1">
      <alignment horizontal="center"/>
    </xf>
    <xf numFmtId="0" fontId="11" fillId="0" borderId="5" xfId="0" applyFont="1" applyBorder="1" applyAlignment="1" applyProtection="1">
      <alignment horizontal="center" vertical="top" wrapText="1"/>
    </xf>
    <xf numFmtId="0" fontId="12" fillId="0" borderId="5" xfId="0" applyFont="1" applyBorder="1" applyAlignment="1" applyProtection="1">
      <alignment horizontal="center" vertical="center" wrapText="1"/>
    </xf>
    <xf numFmtId="49" fontId="12" fillId="0" borderId="5" xfId="0" applyNumberFormat="1" applyFont="1" applyBorder="1" applyAlignment="1" applyProtection="1">
      <alignment horizontal="center" vertical="center" wrapText="1"/>
    </xf>
    <xf numFmtId="49" fontId="17" fillId="0" borderId="5" xfId="0" applyNumberFormat="1" applyFont="1" applyBorder="1" applyAlignment="1">
      <alignment horizontal="center" vertical="center" wrapText="1"/>
    </xf>
    <xf numFmtId="0" fontId="9" fillId="0" borderId="5" xfId="0" applyFont="1" applyBorder="1" applyAlignment="1">
      <alignment horizontal="justify" vertical="center" wrapText="1"/>
    </xf>
    <xf numFmtId="0" fontId="9" fillId="0" borderId="5" xfId="0" applyFont="1" applyBorder="1" applyAlignment="1">
      <alignment vertical="center" wrapText="1"/>
    </xf>
    <xf numFmtId="0" fontId="22" fillId="0" borderId="5" xfId="0" applyFont="1" applyBorder="1" applyAlignment="1">
      <alignment vertical="center" wrapText="1"/>
    </xf>
    <xf numFmtId="0" fontId="17" fillId="0" borderId="5" xfId="0" applyFont="1" applyBorder="1" applyAlignment="1">
      <alignment horizontal="center" wrapText="1"/>
    </xf>
    <xf numFmtId="2" fontId="17" fillId="0" borderId="5" xfId="0" applyNumberFormat="1" applyFont="1" applyBorder="1" applyAlignment="1" applyProtection="1">
      <alignment horizontal="right" vertical="top" wrapText="1"/>
      <protection locked="0"/>
    </xf>
    <xf numFmtId="2" fontId="11" fillId="0" borderId="5" xfId="0" applyNumberFormat="1" applyFont="1" applyBorder="1" applyAlignment="1">
      <alignment horizontal="center" vertical="top" wrapText="1"/>
    </xf>
    <xf numFmtId="0" fontId="22" fillId="0" borderId="5" xfId="0" applyFont="1" applyBorder="1" applyAlignment="1">
      <alignment horizontal="center" vertical="center" wrapText="1"/>
    </xf>
    <xf numFmtId="164" fontId="12" fillId="0" borderId="5" xfId="0" applyNumberFormat="1" applyFont="1" applyBorder="1" applyAlignment="1">
      <alignment horizontal="right" wrapText="1"/>
    </xf>
    <xf numFmtId="164" fontId="11" fillId="0" borderId="5" xfId="0" applyNumberFormat="1" applyFont="1" applyBorder="1" applyAlignment="1">
      <alignment horizontal="center" vertical="top" wrapText="1"/>
    </xf>
    <xf numFmtId="164" fontId="17" fillId="0" borderId="5" xfId="0" applyNumberFormat="1" applyFont="1" applyBorder="1" applyAlignment="1">
      <alignment horizontal="right" wrapText="1"/>
    </xf>
    <xf numFmtId="164" fontId="11" fillId="0" borderId="5" xfId="0" applyNumberFormat="1" applyFont="1" applyBorder="1" applyAlignment="1">
      <alignment horizontal="right" wrapText="1"/>
    </xf>
    <xf numFmtId="0" fontId="23" fillId="0" borderId="5" xfId="0" applyFont="1" applyBorder="1" applyAlignment="1">
      <alignment vertical="center" wrapText="1"/>
    </xf>
    <xf numFmtId="0" fontId="12" fillId="0" borderId="6" xfId="0" applyFont="1" applyBorder="1" applyAlignment="1">
      <alignment horizontal="center" wrapText="1"/>
    </xf>
    <xf numFmtId="2" fontId="11" fillId="0" borderId="6" xfId="0" applyNumberFormat="1" applyFont="1" applyBorder="1" applyAlignment="1">
      <alignment horizontal="center" vertical="top" wrapText="1"/>
    </xf>
    <xf numFmtId="0" fontId="17" fillId="0" borderId="0" xfId="0" applyFont="1" applyBorder="1" applyAlignment="1">
      <alignment wrapText="1"/>
    </xf>
    <xf numFmtId="0" fontId="17" fillId="0" borderId="0" xfId="0" applyFont="1" applyBorder="1" applyAlignment="1">
      <alignment horizontal="center" wrapText="1"/>
    </xf>
    <xf numFmtId="0" fontId="12" fillId="0" borderId="0" xfId="0" applyFont="1" applyBorder="1" applyAlignment="1">
      <alignment horizontal="center" wrapText="1"/>
    </xf>
    <xf numFmtId="2" fontId="11" fillId="0" borderId="0" xfId="0" applyNumberFormat="1" applyFont="1" applyBorder="1" applyAlignment="1">
      <alignment horizontal="center" vertical="top" wrapText="1"/>
    </xf>
    <xf numFmtId="2" fontId="17" fillId="0" borderId="0" xfId="0" applyNumberFormat="1" applyFont="1" applyBorder="1" applyAlignment="1">
      <alignment horizontal="center" vertical="top" wrapText="1"/>
    </xf>
    <xf numFmtId="0" fontId="24" fillId="0" borderId="1" xfId="0" applyFont="1" applyBorder="1" applyAlignment="1">
      <alignment horizontal="center"/>
    </xf>
    <xf numFmtId="0" fontId="8" fillId="0" borderId="1" xfId="0" applyFont="1" applyBorder="1" applyAlignment="1">
      <alignment horizontal="left"/>
    </xf>
    <xf numFmtId="0" fontId="25" fillId="0" borderId="2" xfId="0" applyFont="1" applyBorder="1" applyAlignment="1">
      <alignment horizontal="center" vertical="top"/>
    </xf>
    <xf numFmtId="0" fontId="12" fillId="0" borderId="0" xfId="0" applyFont="1" applyAlignment="1">
      <alignment horizontal="left" vertical="top" wrapText="1"/>
    </xf>
    <xf numFmtId="1" fontId="12" fillId="2" borderId="1" xfId="0" applyNumberFormat="1" applyFont="1" applyFill="1" applyBorder="1" applyAlignment="1" applyProtection="1">
      <alignment horizontal="center" vertical="top" wrapText="1"/>
    </xf>
    <xf numFmtId="0" fontId="13" fillId="0" borderId="3" xfId="0" applyFont="1" applyBorder="1" applyAlignment="1">
      <alignment horizontal="left" vertical="top" wrapText="1"/>
    </xf>
    <xf numFmtId="0" fontId="13" fillId="0" borderId="0" xfId="0" applyFont="1" applyBorder="1" applyAlignment="1">
      <alignment horizontal="left" vertical="top" wrapText="1"/>
    </xf>
    <xf numFmtId="49" fontId="12" fillId="4" borderId="1" xfId="0" applyNumberFormat="1" applyFont="1" applyFill="1" applyBorder="1" applyAlignment="1" applyProtection="1">
      <alignment horizontal="right" wrapText="1"/>
      <protection locked="0"/>
    </xf>
    <xf numFmtId="49" fontId="12" fillId="4" borderId="1" xfId="0" applyNumberFormat="1" applyFont="1" applyFill="1" applyBorder="1" applyAlignment="1" applyProtection="1">
      <alignment horizontal="center" wrapText="1"/>
      <protection locked="0"/>
    </xf>
    <xf numFmtId="0" fontId="19" fillId="0" borderId="5" xfId="0" applyFont="1" applyBorder="1" applyAlignment="1">
      <alignment horizontal="center" wrapText="1"/>
    </xf>
    <xf numFmtId="0" fontId="12" fillId="0" borderId="5" xfId="0" applyFont="1" applyBorder="1" applyAlignment="1">
      <alignment horizontal="center" wrapText="1"/>
    </xf>
    <xf numFmtId="164" fontId="17" fillId="2" borderId="5" xfId="0" applyNumberFormat="1" applyFont="1" applyFill="1" applyBorder="1" applyAlignment="1" applyProtection="1">
      <alignment horizontal="right" vertical="center" wrapText="1"/>
    </xf>
    <xf numFmtId="164" fontId="17" fillId="2" borderId="5" xfId="0" applyNumberFormat="1" applyFont="1" applyFill="1" applyBorder="1" applyAlignment="1" applyProtection="1">
      <alignment horizontal="right" vertical="center" wrapText="1"/>
      <protection locked="0"/>
    </xf>
    <xf numFmtId="49" fontId="11" fillId="0" borderId="5" xfId="0" applyNumberFormat="1" applyFont="1" applyBorder="1" applyAlignment="1">
      <alignment horizontal="center" vertical="center" wrapText="1"/>
    </xf>
    <xf numFmtId="164" fontId="11" fillId="2" borderId="5" xfId="0" applyNumberFormat="1" applyFont="1" applyFill="1" applyBorder="1" applyAlignment="1" applyProtection="1">
      <alignment horizontal="right" vertical="center" wrapText="1"/>
      <protection locked="0"/>
    </xf>
    <xf numFmtId="164" fontId="11" fillId="2" borderId="5" xfId="0" applyNumberFormat="1" applyFont="1" applyFill="1" applyBorder="1" applyAlignment="1" applyProtection="1">
      <alignment horizontal="right" vertical="center" wrapText="1"/>
    </xf>
    <xf numFmtId="164" fontId="12" fillId="2" borderId="5" xfId="0" applyNumberFormat="1" applyFont="1" applyFill="1" applyBorder="1" applyAlignment="1" applyProtection="1">
      <alignment horizontal="right" vertical="center" wrapText="1"/>
    </xf>
    <xf numFmtId="164" fontId="17" fillId="2" borderId="5" xfId="0" applyNumberFormat="1" applyFont="1" applyFill="1" applyBorder="1" applyAlignment="1" applyProtection="1">
      <alignment horizontal="right" vertical="center"/>
      <protection locked="0"/>
    </xf>
    <xf numFmtId="164" fontId="17" fillId="2" borderId="5" xfId="0" applyNumberFormat="1" applyFont="1" applyFill="1" applyBorder="1" applyAlignment="1" applyProtection="1">
      <alignment horizontal="right" vertical="center"/>
    </xf>
    <xf numFmtId="164" fontId="12" fillId="2" borderId="5" xfId="0" applyNumberFormat="1" applyFont="1" applyFill="1" applyBorder="1" applyAlignment="1" applyProtection="1">
      <alignment horizontal="right" vertical="center"/>
    </xf>
    <xf numFmtId="164" fontId="12" fillId="2" borderId="5" xfId="0" applyNumberFormat="1" applyFont="1" applyFill="1" applyBorder="1" applyAlignment="1" applyProtection="1">
      <alignment horizontal="right" vertical="center"/>
      <protection locked="0"/>
    </xf>
    <xf numFmtId="164" fontId="17" fillId="0" borderId="5" xfId="0" applyNumberFormat="1" applyFont="1" applyBorder="1" applyAlignment="1" applyProtection="1">
      <alignment horizontal="right" vertical="center"/>
    </xf>
    <xf numFmtId="164" fontId="11" fillId="2" borderId="5" xfId="0" applyNumberFormat="1" applyFont="1" applyFill="1" applyBorder="1" applyAlignment="1" applyProtection="1">
      <alignment horizontal="right" vertical="center"/>
      <protection locked="0"/>
    </xf>
    <xf numFmtId="164" fontId="11" fillId="2" borderId="5" xfId="0" applyNumberFormat="1" applyFont="1" applyFill="1" applyBorder="1" applyAlignment="1" applyProtection="1">
      <alignment horizontal="right" vertical="center"/>
    </xf>
    <xf numFmtId="164" fontId="13" fillId="2" borderId="5" xfId="0" applyNumberFormat="1" applyFont="1" applyFill="1" applyBorder="1" applyAlignment="1" applyProtection="1">
      <alignment horizontal="right" vertical="center"/>
      <protection locked="0"/>
    </xf>
    <xf numFmtId="164" fontId="13" fillId="2" borderId="5" xfId="0" applyNumberFormat="1" applyFont="1" applyFill="1" applyBorder="1" applyAlignment="1" applyProtection="1">
      <alignment horizontal="right" vertical="center"/>
    </xf>
    <xf numFmtId="0" fontId="27" fillId="0" borderId="5" xfId="0" applyFont="1" applyBorder="1" applyAlignment="1">
      <alignment vertical="center" wrapText="1"/>
    </xf>
    <xf numFmtId="164" fontId="11" fillId="0" borderId="5" xfId="0" applyNumberFormat="1" applyFont="1" applyBorder="1" applyAlignment="1" applyProtection="1">
      <alignment horizontal="right" vertical="center"/>
      <protection locked="0"/>
    </xf>
    <xf numFmtId="0" fontId="17" fillId="0" borderId="6" xfId="0" applyFont="1" applyBorder="1"/>
    <xf numFmtId="2" fontId="17" fillId="0" borderId="6" xfId="0" applyNumberFormat="1" applyFont="1" applyBorder="1" applyAlignment="1" applyProtection="1">
      <alignment horizontal="right" vertical="center"/>
    </xf>
    <xf numFmtId="2" fontId="17" fillId="2" borderId="6" xfId="0" applyNumberFormat="1" applyFont="1" applyFill="1" applyBorder="1" applyAlignment="1" applyProtection="1">
      <alignment horizontal="right" vertical="center"/>
    </xf>
    <xf numFmtId="0" fontId="11" fillId="0" borderId="4" xfId="0" applyFont="1" applyBorder="1"/>
    <xf numFmtId="2" fontId="11" fillId="0" borderId="4" xfId="0" applyNumberFormat="1" applyFont="1" applyBorder="1" applyAlignment="1" applyProtection="1">
      <alignment horizontal="right" vertical="center"/>
      <protection locked="0"/>
    </xf>
    <xf numFmtId="2" fontId="11" fillId="2" borderId="4" xfId="0" applyNumberFormat="1" applyFont="1" applyFill="1" applyBorder="1" applyAlignment="1" applyProtection="1">
      <alignment horizontal="right" vertical="center"/>
      <protection locked="0"/>
    </xf>
    <xf numFmtId="2" fontId="11" fillId="0" borderId="4" xfId="0" applyNumberFormat="1" applyFont="1" applyBorder="1" applyAlignment="1" applyProtection="1">
      <alignment horizontal="right" vertical="center" wrapText="1"/>
      <protection locked="0"/>
    </xf>
    <xf numFmtId="0" fontId="12" fillId="0" borderId="4" xfId="0" applyFont="1" applyBorder="1"/>
    <xf numFmtId="2" fontId="12" fillId="0" borderId="4" xfId="0" applyNumberFormat="1" applyFont="1" applyBorder="1" applyAlignment="1" applyProtection="1">
      <alignment horizontal="right" vertical="center"/>
    </xf>
    <xf numFmtId="2" fontId="12" fillId="2" borderId="4" xfId="0" applyNumberFormat="1" applyFont="1" applyFill="1" applyBorder="1" applyAlignment="1" applyProtection="1">
      <alignment horizontal="right" vertical="center"/>
    </xf>
    <xf numFmtId="2" fontId="12" fillId="0" borderId="4" xfId="0" applyNumberFormat="1" applyFont="1" applyBorder="1" applyAlignment="1" applyProtection="1">
      <alignment horizontal="right" vertical="center" wrapText="1"/>
      <protection locked="0"/>
    </xf>
    <xf numFmtId="2" fontId="17" fillId="0" borderId="4" xfId="0" applyNumberFormat="1" applyFont="1" applyBorder="1" applyAlignment="1" applyProtection="1">
      <alignment horizontal="right" vertical="center"/>
      <protection locked="0"/>
    </xf>
    <xf numFmtId="2" fontId="17" fillId="2" borderId="4" xfId="0" applyNumberFormat="1" applyFont="1" applyFill="1" applyBorder="1" applyAlignment="1" applyProtection="1">
      <alignment horizontal="right" vertical="center"/>
      <protection locked="0"/>
    </xf>
    <xf numFmtId="0" fontId="12" fillId="0" borderId="6" xfId="0" applyFont="1" applyBorder="1" applyAlignment="1">
      <alignment wrapText="1"/>
    </xf>
    <xf numFmtId="0" fontId="11" fillId="0" borderId="4" xfId="0" applyFont="1" applyBorder="1" applyAlignment="1">
      <alignment horizontal="right" vertical="center"/>
    </xf>
    <xf numFmtId="2" fontId="12" fillId="2" borderId="4" xfId="0" applyNumberFormat="1" applyFont="1" applyFill="1" applyBorder="1" applyAlignment="1" applyProtection="1">
      <alignment horizontal="right" vertical="center"/>
      <protection locked="0"/>
    </xf>
    <xf numFmtId="0" fontId="26" fillId="0" borderId="0" xfId="0" applyFont="1" applyBorder="1" applyAlignment="1">
      <alignment vertical="center" wrapText="1"/>
    </xf>
    <xf numFmtId="0" fontId="12" fillId="0" borderId="0" xfId="0" applyFont="1" applyBorder="1" applyAlignment="1">
      <alignment vertical="center"/>
    </xf>
    <xf numFmtId="0" fontId="11" fillId="0" borderId="0" xfId="0" applyFont="1" applyBorder="1" applyAlignment="1">
      <alignment horizontal="right" vertical="center"/>
    </xf>
    <xf numFmtId="0" fontId="11" fillId="2" borderId="0" xfId="0" applyFont="1" applyFill="1" applyBorder="1" applyAlignment="1" applyProtection="1">
      <alignment horizontal="right" vertical="center"/>
      <protection locked="0"/>
    </xf>
    <xf numFmtId="0" fontId="12" fillId="0" borderId="0" xfId="0" applyFont="1" applyBorder="1" applyAlignment="1">
      <alignment vertical="center" wrapText="1"/>
    </xf>
    <xf numFmtId="0" fontId="11" fillId="2" borderId="0" xfId="0" applyFont="1" applyFill="1" applyBorder="1" applyAlignment="1">
      <alignment horizontal="right" vertical="center"/>
    </xf>
    <xf numFmtId="0" fontId="11" fillId="0" borderId="0" xfId="0" applyFont="1" applyAlignment="1">
      <alignment horizontal="center"/>
    </xf>
    <xf numFmtId="0" fontId="14" fillId="0" borderId="0" xfId="0" applyFont="1" applyBorder="1" applyAlignment="1">
      <alignment horizontal="center" vertical="center" wrapText="1"/>
    </xf>
    <xf numFmtId="0" fontId="12" fillId="0" borderId="0" xfId="0" applyFont="1"/>
    <xf numFmtId="0" fontId="13" fillId="0" borderId="3" xfId="0" applyFont="1" applyBorder="1" applyAlignment="1">
      <alignment horizontal="center" wrapText="1"/>
    </xf>
    <xf numFmtId="49" fontId="12" fillId="2" borderId="1" xfId="0" applyNumberFormat="1" applyFont="1" applyFill="1" applyBorder="1" applyAlignment="1" applyProtection="1">
      <alignment horizontal="center" wrapText="1"/>
    </xf>
    <xf numFmtId="0" fontId="15" fillId="0" borderId="3" xfId="0" applyFont="1" applyBorder="1" applyAlignment="1">
      <alignment wrapText="1"/>
    </xf>
    <xf numFmtId="49" fontId="12" fillId="4" borderId="1" xfId="0" applyNumberFormat="1" applyFont="1" applyFill="1" applyBorder="1" applyAlignment="1" applyProtection="1">
      <alignment wrapText="1"/>
      <protection locked="0"/>
    </xf>
    <xf numFmtId="0" fontId="15" fillId="0" borderId="1" xfId="0" applyFont="1" applyBorder="1" applyAlignment="1">
      <alignment horizontal="center" wrapText="1"/>
    </xf>
    <xf numFmtId="0" fontId="12" fillId="0" borderId="0" xfId="0" applyFont="1" applyBorder="1" applyAlignment="1">
      <alignment horizontal="left" vertical="top" wrapText="1"/>
    </xf>
    <xf numFmtId="0" fontId="11" fillId="0" borderId="5" xfId="0" applyFont="1" applyBorder="1" applyAlignment="1">
      <alignment horizontal="center" vertical="top" wrapText="1"/>
    </xf>
    <xf numFmtId="0" fontId="9" fillId="0" borderId="5" xfId="0" applyFont="1" applyBorder="1" applyAlignment="1">
      <alignment horizontal="center" vertical="top" wrapText="1"/>
    </xf>
    <xf numFmtId="164" fontId="13" fillId="0" borderId="5" xfId="0" applyNumberFormat="1" applyFont="1" applyBorder="1" applyAlignment="1" applyProtection="1">
      <alignment horizontal="right" vertical="center" wrapText="1"/>
    </xf>
    <xf numFmtId="0" fontId="17" fillId="0" borderId="6" xfId="0" applyFont="1" applyBorder="1" applyAlignment="1">
      <alignment horizontal="right" vertical="center" wrapText="1"/>
    </xf>
    <xf numFmtId="2" fontId="13" fillId="2" borderId="7" xfId="0" applyNumberFormat="1" applyFont="1" applyFill="1" applyBorder="1" applyAlignment="1" applyProtection="1">
      <alignment horizontal="right" vertical="center"/>
    </xf>
    <xf numFmtId="2" fontId="13" fillId="2" borderId="6" xfId="0" applyNumberFormat="1" applyFont="1" applyFill="1" applyBorder="1" applyAlignment="1" applyProtection="1">
      <alignment horizontal="right" vertical="center"/>
    </xf>
    <xf numFmtId="2" fontId="12" fillId="0" borderId="6" xfId="0" applyNumberFormat="1" applyFont="1" applyBorder="1" applyAlignment="1">
      <alignment horizontal="right" vertical="center" wrapText="1"/>
    </xf>
    <xf numFmtId="0" fontId="11" fillId="0" borderId="4" xfId="0" applyFont="1" applyBorder="1" applyAlignment="1">
      <alignment horizontal="right" vertical="center" wrapText="1"/>
    </xf>
    <xf numFmtId="2" fontId="11" fillId="2" borderId="8" xfId="0" applyNumberFormat="1" applyFont="1" applyFill="1" applyBorder="1" applyAlignment="1" applyProtection="1">
      <alignment horizontal="right" vertical="center"/>
      <protection locked="0"/>
    </xf>
    <xf numFmtId="2" fontId="11" fillId="2" borderId="4" xfId="0" applyNumberFormat="1" applyFont="1" applyFill="1" applyBorder="1" applyAlignment="1" applyProtection="1">
      <alignment horizontal="right" vertical="center"/>
    </xf>
    <xf numFmtId="2" fontId="11" fillId="0" borderId="4" xfId="0" applyNumberFormat="1" applyFont="1" applyBorder="1" applyAlignment="1">
      <alignment horizontal="right" vertical="center" wrapText="1"/>
    </xf>
    <xf numFmtId="2" fontId="11" fillId="2" borderId="8" xfId="0" applyNumberFormat="1" applyFont="1" applyFill="1" applyBorder="1" applyAlignment="1" applyProtection="1">
      <alignment horizontal="right" vertical="center"/>
    </xf>
    <xf numFmtId="0" fontId="17" fillId="0" borderId="4" xfId="0" applyFont="1" applyBorder="1" applyAlignment="1">
      <alignment horizontal="right" vertical="center" wrapText="1"/>
    </xf>
    <xf numFmtId="2" fontId="13" fillId="2" borderId="8" xfId="0" applyNumberFormat="1" applyFont="1" applyFill="1" applyBorder="1" applyAlignment="1" applyProtection="1">
      <alignment horizontal="right" vertical="center"/>
    </xf>
    <xf numFmtId="2" fontId="13" fillId="2" borderId="8" xfId="0" applyNumberFormat="1" applyFont="1" applyFill="1" applyBorder="1" applyAlignment="1" applyProtection="1">
      <alignment horizontal="right" vertical="center"/>
      <protection locked="0"/>
    </xf>
    <xf numFmtId="2" fontId="12" fillId="0" borderId="4" xfId="0" applyNumberFormat="1" applyFont="1" applyBorder="1" applyAlignment="1">
      <alignment horizontal="right" vertical="center" wrapText="1"/>
    </xf>
    <xf numFmtId="0" fontId="12" fillId="0" borderId="4" xfId="0" applyFont="1" applyBorder="1" applyAlignment="1">
      <alignment horizontal="right" vertical="center" wrapText="1"/>
    </xf>
    <xf numFmtId="2" fontId="12" fillId="2" borderId="8" xfId="0" applyNumberFormat="1" applyFont="1" applyFill="1" applyBorder="1" applyAlignment="1" applyProtection="1">
      <alignment horizontal="right" vertical="center"/>
    </xf>
    <xf numFmtId="2" fontId="13" fillId="2" borderId="4" xfId="0" applyNumberFormat="1" applyFont="1" applyFill="1" applyBorder="1" applyAlignment="1" applyProtection="1">
      <alignment horizontal="right" vertical="center"/>
      <protection locked="0"/>
    </xf>
    <xf numFmtId="2" fontId="13" fillId="2" borderId="4" xfId="0" applyNumberFormat="1" applyFont="1" applyFill="1" applyBorder="1" applyAlignment="1" applyProtection="1">
      <alignment horizontal="right" vertical="center"/>
    </xf>
    <xf numFmtId="2" fontId="13" fillId="0" borderId="4" xfId="0" applyNumberFormat="1" applyFont="1" applyBorder="1" applyAlignment="1">
      <alignment horizontal="right" vertical="center" wrapText="1"/>
    </xf>
    <xf numFmtId="0" fontId="12" fillId="0" borderId="6" xfId="0" applyFont="1" applyBorder="1" applyAlignment="1">
      <alignment horizontal="right" vertical="center" wrapText="1"/>
    </xf>
    <xf numFmtId="2" fontId="11" fillId="0" borderId="4" xfId="0" applyNumberFormat="1" applyFont="1" applyBorder="1" applyAlignment="1" applyProtection="1">
      <alignment horizontal="right" vertical="center"/>
    </xf>
    <xf numFmtId="2" fontId="11" fillId="0" borderId="4" xfId="0" applyNumberFormat="1" applyFont="1" applyBorder="1" applyAlignment="1" applyProtection="1">
      <alignment horizontal="right" vertical="center" wrapText="1"/>
    </xf>
    <xf numFmtId="0" fontId="0" fillId="2" borderId="0" xfId="0" applyFill="1"/>
    <xf numFmtId="0" fontId="24" fillId="2" borderId="1" xfId="0" applyFont="1" applyFill="1" applyBorder="1" applyAlignment="1">
      <alignment horizontal="center"/>
    </xf>
    <xf numFmtId="0" fontId="8" fillId="0" borderId="0" xfId="0" applyFont="1" applyBorder="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79;&#1074;&#1110;&#1090;%20&#8470;4-1&#1076;%20,&#8470;4-1&#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79;&#1074;&#1110;&#1090;%20&#8470;4-2&#1076;%20,&#8470;4-2&#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79;&#1074;&#1110;&#1090;%20&#8470;4-3&#1076;%20,&#8470;4-3&#10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79;&#1074;&#1110;&#1090;%20&#8470;2&#1076;%20,&#8470;2&#108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2"/>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1"/>
      <sheetName val="д16"/>
      <sheetName val="д17"/>
      <sheetName val="д18"/>
      <sheetName val="д20"/>
      <sheetName val="д20.1"/>
      <sheetName val="д20.2"/>
      <sheetName val="д21"/>
      <sheetName val="д21.1"/>
      <sheetName val="д21.2"/>
      <sheetName val="д23зф"/>
      <sheetName val="д23сф"/>
      <sheetName val="д24"/>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ow r="7">
          <cell r="F7">
            <v>2</v>
          </cell>
        </row>
        <row r="17">
          <cell r="B17" t="str">
            <v>ІІІ квартал</v>
          </cell>
          <cell r="C17" t="str">
            <v>2017 р.</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34">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35" refreshError="1"/>
      <sheetData sheetId="236">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1"/>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1"/>
      <sheetName val="д16"/>
      <sheetName val="д17"/>
      <sheetName val="д18"/>
      <sheetName val="д20"/>
      <sheetName val="д20.1"/>
      <sheetName val="д20.2"/>
      <sheetName val="д21"/>
      <sheetName val="д21.1"/>
      <sheetName val="д21.2"/>
      <sheetName val="д23зф"/>
      <sheetName val="д23сф"/>
      <sheetName val="д24"/>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ow r="7">
          <cell r="F7">
            <v>2</v>
          </cell>
        </row>
        <row r="17">
          <cell r="B17" t="str">
            <v>ІІІ квартал</v>
          </cell>
          <cell r="C17" t="str">
            <v>2017 р.</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34">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35" refreshError="1"/>
      <sheetData sheetId="236">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2"/>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1"/>
      <sheetName val="д16"/>
      <sheetName val="д17"/>
      <sheetName val="д18"/>
      <sheetName val="д20"/>
      <sheetName val="д20.1"/>
      <sheetName val="д20.2"/>
      <sheetName val="д21"/>
      <sheetName val="д21.1"/>
      <sheetName val="д21.2"/>
      <sheetName val="д23зф"/>
      <sheetName val="д23сф"/>
      <sheetName val="д24"/>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row r="17">
          <cell r="B17" t="str">
            <v>ІІІ квартал</v>
          </cell>
          <cell r="C17" t="str">
            <v>2017 р.</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34">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35"/>
      <sheetData sheetId="236">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Ф.2.2"/>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1"/>
      <sheetName val="д16"/>
      <sheetName val="д17"/>
      <sheetName val="д18"/>
      <sheetName val="д20"/>
      <sheetName val="д20.1"/>
      <sheetName val="д20.2"/>
      <sheetName val="д21"/>
      <sheetName val="д21.1"/>
      <sheetName val="д21.2"/>
      <sheetName val="д23зф"/>
      <sheetName val="д23сф"/>
      <sheetName val="д24"/>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row r="17">
          <cell r="B17" t="str">
            <v>ІІІ квартал</v>
          </cell>
          <cell r="C17" t="str">
            <v>2017 р.</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34">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35"/>
      <sheetData sheetId="236">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533"/>
  <sheetViews>
    <sheetView tabSelected="1" topLeftCell="A419" workbookViewId="0">
      <selection activeCell="A429" sqref="A429:L534"/>
    </sheetView>
  </sheetViews>
  <sheetFormatPr defaultRowHeight="12.75"/>
  <cols>
    <col min="1" max="1" width="30.7109375" customWidth="1"/>
    <col min="2" max="2" width="14.7109375" customWidth="1"/>
    <col min="3" max="3" width="8.7109375" customWidth="1"/>
    <col min="4" max="6" width="16.7109375" customWidth="1"/>
    <col min="7" max="7" width="44.7109375" customWidth="1"/>
  </cols>
  <sheetData>
    <row r="1" spans="1:10" ht="39.75" customHeight="1">
      <c r="D1" s="36" t="s">
        <v>0</v>
      </c>
      <c r="E1" s="37"/>
      <c r="F1" s="37"/>
    </row>
    <row r="2" spans="1:10">
      <c r="D2" s="5"/>
      <c r="E2" s="5"/>
      <c r="F2" s="18" t="s">
        <v>1</v>
      </c>
    </row>
    <row r="3" spans="1:10" ht="11.1" customHeight="1">
      <c r="D3" s="21" t="s">
        <v>106</v>
      </c>
      <c r="E3" s="21"/>
      <c r="F3" s="21"/>
    </row>
    <row r="4" spans="1:10" ht="20.100000000000001" customHeight="1">
      <c r="D4" s="39" t="s">
        <v>3</v>
      </c>
      <c r="E4" s="39"/>
      <c r="F4" s="39"/>
      <c r="J4" s="2"/>
    </row>
    <row r="5" spans="1:10" ht="11.1" customHeight="1">
      <c r="D5" s="21" t="s">
        <v>107</v>
      </c>
      <c r="E5" s="21"/>
      <c r="F5" s="21"/>
      <c r="J5" s="2"/>
    </row>
    <row r="6" spans="1:10" ht="20.100000000000001" customHeight="1">
      <c r="D6" s="40" t="s">
        <v>4</v>
      </c>
      <c r="E6" s="40"/>
      <c r="F6" s="40"/>
      <c r="J6" s="2"/>
    </row>
    <row r="7" spans="1:10" ht="11.1" customHeight="1">
      <c r="D7" s="21" t="s">
        <v>108</v>
      </c>
      <c r="E7" s="21"/>
      <c r="F7" s="21"/>
      <c r="J7" s="2"/>
    </row>
    <row r="8" spans="1:10" ht="20.100000000000001" customHeight="1">
      <c r="D8" s="38">
        <v>43076</v>
      </c>
      <c r="E8" s="38"/>
      <c r="F8" s="38"/>
    </row>
    <row r="9" spans="1:10">
      <c r="D9" s="1" t="s">
        <v>2</v>
      </c>
    </row>
    <row r="10" spans="1:10" ht="21">
      <c r="A10" s="32" t="s">
        <v>5</v>
      </c>
      <c r="B10" s="33"/>
      <c r="C10" s="33"/>
      <c r="D10" s="33"/>
      <c r="E10" s="33"/>
      <c r="F10" s="33"/>
    </row>
    <row r="12" spans="1:10">
      <c r="A12" s="30" t="s">
        <v>6</v>
      </c>
      <c r="B12" s="30"/>
      <c r="C12" s="30"/>
      <c r="D12" s="30"/>
      <c r="E12" s="30"/>
      <c r="F12" s="30"/>
    </row>
    <row r="13" spans="1:10">
      <c r="A13" s="3"/>
      <c r="B13" s="3"/>
      <c r="C13" s="31" t="s">
        <v>7</v>
      </c>
      <c r="D13" s="31"/>
      <c r="E13" s="31"/>
      <c r="F13" s="31"/>
    </row>
    <row r="14" spans="1:10">
      <c r="A14" s="30" t="s">
        <v>8</v>
      </c>
      <c r="B14" s="30"/>
      <c r="C14" s="30"/>
      <c r="D14" s="30"/>
      <c r="E14" s="30"/>
      <c r="F14" s="30"/>
    </row>
    <row r="15" spans="1:10">
      <c r="A15" s="3"/>
      <c r="B15" s="3"/>
      <c r="C15" s="31" t="s">
        <v>9</v>
      </c>
      <c r="D15" s="31"/>
      <c r="E15" s="31"/>
      <c r="F15" s="31"/>
    </row>
    <row r="16" spans="1:10">
      <c r="A16" s="3" t="s">
        <v>10</v>
      </c>
      <c r="B16" s="3"/>
      <c r="C16" s="3"/>
      <c r="D16" s="3"/>
      <c r="E16" s="3"/>
      <c r="F16" s="3"/>
    </row>
    <row r="17" spans="1:6" ht="36" customHeight="1">
      <c r="A17" s="3" t="s">
        <v>11</v>
      </c>
      <c r="B17" s="34" t="s">
        <v>12</v>
      </c>
      <c r="C17" s="34"/>
      <c r="D17" s="34"/>
      <c r="E17" s="34"/>
      <c r="F17" s="34"/>
    </row>
    <row r="18" spans="1:6" ht="38.25" customHeight="1">
      <c r="A18" s="3" t="s">
        <v>13</v>
      </c>
      <c r="B18" s="31"/>
      <c r="C18" s="31"/>
      <c r="D18" s="31"/>
      <c r="E18" s="31"/>
      <c r="F18" s="35"/>
    </row>
    <row r="19" spans="1:6" ht="78.75" customHeight="1">
      <c r="A19" s="15" t="s">
        <v>14</v>
      </c>
      <c r="B19" s="31" t="s">
        <v>15</v>
      </c>
      <c r="C19" s="31"/>
      <c r="D19" s="31"/>
      <c r="E19" s="31"/>
      <c r="F19" s="6" t="s">
        <v>16</v>
      </c>
    </row>
    <row r="20" spans="1:6">
      <c r="A20" s="26" t="s">
        <v>17</v>
      </c>
      <c r="B20" s="26"/>
      <c r="C20" s="26" t="s">
        <v>18</v>
      </c>
      <c r="D20" s="26" t="s">
        <v>19</v>
      </c>
      <c r="E20" s="26"/>
      <c r="F20" s="26" t="s">
        <v>22</v>
      </c>
    </row>
    <row r="21" spans="1:6">
      <c r="A21" s="26"/>
      <c r="B21" s="26"/>
      <c r="C21" s="26"/>
      <c r="D21" s="7" t="s">
        <v>20</v>
      </c>
      <c r="E21" s="7" t="s">
        <v>21</v>
      </c>
      <c r="F21" s="26"/>
    </row>
    <row r="22" spans="1:6">
      <c r="A22" s="27">
        <v>1</v>
      </c>
      <c r="B22" s="27"/>
      <c r="C22" s="8">
        <v>2</v>
      </c>
      <c r="D22" s="8">
        <v>3</v>
      </c>
      <c r="E22" s="8">
        <v>4</v>
      </c>
      <c r="F22" s="8">
        <v>5</v>
      </c>
    </row>
    <row r="23" spans="1:6">
      <c r="A23" s="28" t="s">
        <v>23</v>
      </c>
      <c r="B23" s="29"/>
      <c r="C23" s="8" t="s">
        <v>24</v>
      </c>
      <c r="D23" s="9">
        <v>671420</v>
      </c>
      <c r="E23" s="9">
        <v>0</v>
      </c>
      <c r="F23" s="9">
        <v>671420</v>
      </c>
    </row>
    <row r="24" spans="1:6">
      <c r="A24" s="23" t="s">
        <v>25</v>
      </c>
      <c r="B24" s="23"/>
      <c r="C24" s="10" t="s">
        <v>24</v>
      </c>
      <c r="D24" s="11">
        <v>671420</v>
      </c>
      <c r="E24" s="12" t="s">
        <v>24</v>
      </c>
      <c r="F24" s="11">
        <v>671420</v>
      </c>
    </row>
    <row r="25" spans="1:6" ht="25.5" customHeight="1">
      <c r="A25" s="23" t="s">
        <v>26</v>
      </c>
      <c r="B25" s="23"/>
      <c r="C25" s="10" t="s">
        <v>24</v>
      </c>
      <c r="D25" s="12" t="s">
        <v>24</v>
      </c>
      <c r="E25" s="11">
        <v>0</v>
      </c>
      <c r="F25" s="11">
        <v>0</v>
      </c>
    </row>
    <row r="26" spans="1:6" ht="25.5" customHeight="1">
      <c r="A26" s="23" t="s">
        <v>27</v>
      </c>
      <c r="B26" s="23"/>
      <c r="C26" s="10">
        <v>25010000</v>
      </c>
      <c r="D26" s="12" t="s">
        <v>24</v>
      </c>
      <c r="E26" s="11">
        <v>0</v>
      </c>
      <c r="F26" s="11">
        <v>0</v>
      </c>
    </row>
    <row r="27" spans="1:6">
      <c r="A27" s="23" t="s">
        <v>28</v>
      </c>
      <c r="B27" s="23"/>
      <c r="C27" s="13"/>
      <c r="D27" s="11"/>
      <c r="E27" s="11"/>
      <c r="F27" s="11"/>
    </row>
    <row r="28" spans="1:6" ht="25.5" customHeight="1">
      <c r="A28" s="23" t="s">
        <v>29</v>
      </c>
      <c r="B28" s="23"/>
      <c r="C28" s="10">
        <v>25020000</v>
      </c>
      <c r="D28" s="12" t="s">
        <v>24</v>
      </c>
      <c r="E28" s="11">
        <v>0</v>
      </c>
      <c r="F28" s="11">
        <v>0</v>
      </c>
    </row>
    <row r="29" spans="1:6">
      <c r="A29" s="23" t="s">
        <v>28</v>
      </c>
      <c r="B29" s="23"/>
      <c r="C29" s="13"/>
      <c r="D29" s="11"/>
      <c r="E29" s="11"/>
      <c r="F29" s="11"/>
    </row>
    <row r="30" spans="1:6">
      <c r="A30" s="23" t="s">
        <v>30</v>
      </c>
      <c r="B30" s="23"/>
      <c r="C30" s="13"/>
      <c r="D30" s="12" t="s">
        <v>24</v>
      </c>
      <c r="E30" s="11">
        <v>0</v>
      </c>
      <c r="F30" s="11">
        <v>0</v>
      </c>
    </row>
    <row r="31" spans="1:6" ht="25.5" customHeight="1">
      <c r="A31" s="23" t="s">
        <v>31</v>
      </c>
      <c r="B31" s="23"/>
      <c r="C31" s="13"/>
      <c r="D31" s="12" t="s">
        <v>24</v>
      </c>
      <c r="E31" s="11"/>
      <c r="F31" s="11"/>
    </row>
    <row r="32" spans="1:6" ht="37.5" customHeight="1">
      <c r="A32" s="23" t="s">
        <v>32</v>
      </c>
      <c r="B32" s="23"/>
      <c r="C32" s="13"/>
      <c r="D32" s="12" t="s">
        <v>24</v>
      </c>
      <c r="E32" s="11"/>
      <c r="F32" s="11"/>
    </row>
    <row r="33" spans="1:7" ht="23.25" customHeight="1">
      <c r="A33" s="23" t="s">
        <v>33</v>
      </c>
      <c r="B33" s="23"/>
      <c r="C33" s="13"/>
      <c r="D33" s="12" t="s">
        <v>24</v>
      </c>
      <c r="E33" s="11"/>
      <c r="F33" s="11"/>
    </row>
    <row r="34" spans="1:7" ht="25.5" customHeight="1">
      <c r="A34" s="23"/>
      <c r="B34" s="23"/>
      <c r="C34" s="13"/>
      <c r="D34" s="12" t="s">
        <v>24</v>
      </c>
      <c r="E34" s="12" t="s">
        <v>34</v>
      </c>
      <c r="F34" s="12" t="s">
        <v>34</v>
      </c>
    </row>
    <row r="35" spans="1:7">
      <c r="A35" s="24" t="s">
        <v>35</v>
      </c>
      <c r="B35" s="25"/>
      <c r="C35" s="10" t="s">
        <v>24</v>
      </c>
      <c r="D35" s="11">
        <v>671420</v>
      </c>
      <c r="E35" s="11">
        <v>0</v>
      </c>
      <c r="F35" s="11">
        <v>671420</v>
      </c>
    </row>
    <row r="36" spans="1:7">
      <c r="A36" s="23" t="s">
        <v>36</v>
      </c>
      <c r="B36" s="23"/>
      <c r="C36" s="13">
        <v>2000</v>
      </c>
      <c r="D36" s="11">
        <v>671420</v>
      </c>
      <c r="E36" s="11">
        <v>0</v>
      </c>
      <c r="F36" s="11">
        <f t="shared" ref="F36:F67" si="0">SUM(D36:E36)</f>
        <v>671420</v>
      </c>
      <c r="G36" s="4" t="s">
        <v>36</v>
      </c>
    </row>
    <row r="37" spans="1:7">
      <c r="A37" s="22" t="s">
        <v>37</v>
      </c>
      <c r="B37" s="22"/>
      <c r="C37" s="14">
        <v>2110</v>
      </c>
      <c r="D37" s="9">
        <v>283560</v>
      </c>
      <c r="E37" s="9">
        <v>0</v>
      </c>
      <c r="F37" s="9">
        <f t="shared" si="0"/>
        <v>283560</v>
      </c>
      <c r="G37" s="4" t="s">
        <v>37</v>
      </c>
    </row>
    <row r="38" spans="1:7">
      <c r="A38" s="22" t="s">
        <v>38</v>
      </c>
      <c r="B38" s="22"/>
      <c r="C38" s="14">
        <v>2111</v>
      </c>
      <c r="D38" s="9">
        <v>283560</v>
      </c>
      <c r="E38" s="9">
        <v>0</v>
      </c>
      <c r="F38" s="9">
        <f t="shared" si="0"/>
        <v>283560</v>
      </c>
      <c r="G38" s="4" t="s">
        <v>38</v>
      </c>
    </row>
    <row r="39" spans="1:7">
      <c r="A39" s="22" t="s">
        <v>39</v>
      </c>
      <c r="B39" s="22"/>
      <c r="C39" s="14">
        <v>2112</v>
      </c>
      <c r="D39" s="9">
        <v>0</v>
      </c>
      <c r="E39" s="9">
        <v>0</v>
      </c>
      <c r="F39" s="9">
        <f t="shared" si="0"/>
        <v>0</v>
      </c>
      <c r="G39" s="4" t="s">
        <v>39</v>
      </c>
    </row>
    <row r="40" spans="1:7">
      <c r="A40" s="22" t="s">
        <v>40</v>
      </c>
      <c r="B40" s="22"/>
      <c r="C40" s="14">
        <v>2120</v>
      </c>
      <c r="D40" s="9">
        <v>74880</v>
      </c>
      <c r="E40" s="9">
        <v>0</v>
      </c>
      <c r="F40" s="9">
        <f t="shared" si="0"/>
        <v>74880</v>
      </c>
      <c r="G40" s="4" t="s">
        <v>40</v>
      </c>
    </row>
    <row r="41" spans="1:7">
      <c r="A41" s="22" t="s">
        <v>41</v>
      </c>
      <c r="B41" s="22"/>
      <c r="C41" s="14">
        <v>2200</v>
      </c>
      <c r="D41" s="9">
        <v>312980</v>
      </c>
      <c r="E41" s="9">
        <v>0</v>
      </c>
      <c r="F41" s="9">
        <f t="shared" si="0"/>
        <v>312980</v>
      </c>
      <c r="G41" s="4" t="s">
        <v>41</v>
      </c>
    </row>
    <row r="42" spans="1:7">
      <c r="A42" s="22" t="s">
        <v>42</v>
      </c>
      <c r="B42" s="22"/>
      <c r="C42" s="14">
        <v>2210</v>
      </c>
      <c r="D42" s="9">
        <v>44900</v>
      </c>
      <c r="E42" s="9">
        <v>0</v>
      </c>
      <c r="F42" s="9">
        <f t="shared" si="0"/>
        <v>44900</v>
      </c>
      <c r="G42" s="4" t="s">
        <v>42</v>
      </c>
    </row>
    <row r="43" spans="1:7">
      <c r="A43" s="22" t="s">
        <v>43</v>
      </c>
      <c r="B43" s="22"/>
      <c r="C43" s="14">
        <v>2220</v>
      </c>
      <c r="D43" s="9">
        <v>0</v>
      </c>
      <c r="E43" s="9">
        <v>0</v>
      </c>
      <c r="F43" s="9">
        <f t="shared" si="0"/>
        <v>0</v>
      </c>
      <c r="G43" s="4" t="s">
        <v>43</v>
      </c>
    </row>
    <row r="44" spans="1:7">
      <c r="A44" s="22" t="s">
        <v>44</v>
      </c>
      <c r="B44" s="22"/>
      <c r="C44" s="14">
        <v>2230</v>
      </c>
      <c r="D44" s="9">
        <v>54360</v>
      </c>
      <c r="E44" s="9">
        <v>0</v>
      </c>
      <c r="F44" s="9">
        <f t="shared" si="0"/>
        <v>54360</v>
      </c>
      <c r="G44" s="4" t="s">
        <v>44</v>
      </c>
    </row>
    <row r="45" spans="1:7">
      <c r="A45" s="22" t="s">
        <v>45</v>
      </c>
      <c r="B45" s="22"/>
      <c r="C45" s="14">
        <v>2240</v>
      </c>
      <c r="D45" s="9">
        <v>120100</v>
      </c>
      <c r="E45" s="9">
        <v>0</v>
      </c>
      <c r="F45" s="9">
        <f t="shared" si="0"/>
        <v>120100</v>
      </c>
      <c r="G45" s="4" t="s">
        <v>45</v>
      </c>
    </row>
    <row r="46" spans="1:7">
      <c r="A46" s="22" t="s">
        <v>46</v>
      </c>
      <c r="B46" s="22"/>
      <c r="C46" s="14">
        <v>2250</v>
      </c>
      <c r="D46" s="9">
        <v>720</v>
      </c>
      <c r="E46" s="9">
        <v>0</v>
      </c>
      <c r="F46" s="9">
        <f t="shared" si="0"/>
        <v>720</v>
      </c>
      <c r="G46" s="4" t="s">
        <v>46</v>
      </c>
    </row>
    <row r="47" spans="1:7">
      <c r="A47" s="22" t="s">
        <v>47</v>
      </c>
      <c r="B47" s="22"/>
      <c r="C47" s="14">
        <v>2260</v>
      </c>
      <c r="D47" s="9">
        <v>0</v>
      </c>
      <c r="E47" s="9">
        <v>0</v>
      </c>
      <c r="F47" s="9">
        <f t="shared" si="0"/>
        <v>0</v>
      </c>
      <c r="G47" s="4" t="s">
        <v>47</v>
      </c>
    </row>
    <row r="48" spans="1:7">
      <c r="A48" s="22" t="s">
        <v>48</v>
      </c>
      <c r="B48" s="22"/>
      <c r="C48" s="14">
        <v>2270</v>
      </c>
      <c r="D48" s="9">
        <v>92200</v>
      </c>
      <c r="E48" s="9">
        <v>0</v>
      </c>
      <c r="F48" s="9">
        <f t="shared" si="0"/>
        <v>92200</v>
      </c>
      <c r="G48" s="4" t="s">
        <v>48</v>
      </c>
    </row>
    <row r="49" spans="1:7">
      <c r="A49" s="22" t="s">
        <v>49</v>
      </c>
      <c r="B49" s="22"/>
      <c r="C49" s="14">
        <v>2271</v>
      </c>
      <c r="D49" s="9">
        <v>0</v>
      </c>
      <c r="E49" s="9">
        <v>0</v>
      </c>
      <c r="F49" s="9">
        <f t="shared" si="0"/>
        <v>0</v>
      </c>
      <c r="G49" s="4" t="s">
        <v>49</v>
      </c>
    </row>
    <row r="50" spans="1:7">
      <c r="A50" s="22" t="s">
        <v>50</v>
      </c>
      <c r="B50" s="22"/>
      <c r="C50" s="14">
        <v>2272</v>
      </c>
      <c r="D50" s="9">
        <v>0</v>
      </c>
      <c r="E50" s="9">
        <v>0</v>
      </c>
      <c r="F50" s="9">
        <f t="shared" si="0"/>
        <v>0</v>
      </c>
      <c r="G50" s="4" t="s">
        <v>50</v>
      </c>
    </row>
    <row r="51" spans="1:7">
      <c r="A51" s="22" t="s">
        <v>51</v>
      </c>
      <c r="B51" s="22"/>
      <c r="C51" s="14">
        <v>2273</v>
      </c>
      <c r="D51" s="9">
        <v>23900</v>
      </c>
      <c r="E51" s="9">
        <v>0</v>
      </c>
      <c r="F51" s="9">
        <f t="shared" si="0"/>
        <v>23900</v>
      </c>
      <c r="G51" s="4" t="s">
        <v>51</v>
      </c>
    </row>
    <row r="52" spans="1:7">
      <c r="A52" s="22" t="s">
        <v>52</v>
      </c>
      <c r="B52" s="22"/>
      <c r="C52" s="14">
        <v>2274</v>
      </c>
      <c r="D52" s="9">
        <v>68300</v>
      </c>
      <c r="E52" s="9">
        <v>0</v>
      </c>
      <c r="F52" s="9">
        <f t="shared" si="0"/>
        <v>68300</v>
      </c>
      <c r="G52" s="4" t="s">
        <v>52</v>
      </c>
    </row>
    <row r="53" spans="1:7">
      <c r="A53" s="22" t="s">
        <v>53</v>
      </c>
      <c r="B53" s="22"/>
      <c r="C53" s="14">
        <v>2275</v>
      </c>
      <c r="D53" s="9">
        <v>0</v>
      </c>
      <c r="E53" s="9">
        <v>0</v>
      </c>
      <c r="F53" s="9">
        <f t="shared" si="0"/>
        <v>0</v>
      </c>
      <c r="G53" s="4" t="s">
        <v>53</v>
      </c>
    </row>
    <row r="54" spans="1:7">
      <c r="A54" s="22" t="s">
        <v>54</v>
      </c>
      <c r="B54" s="22"/>
      <c r="C54" s="14">
        <v>2276</v>
      </c>
      <c r="D54" s="9">
        <v>0</v>
      </c>
      <c r="E54" s="9">
        <v>0</v>
      </c>
      <c r="F54" s="9">
        <f t="shared" si="0"/>
        <v>0</v>
      </c>
      <c r="G54" s="4" t="s">
        <v>54</v>
      </c>
    </row>
    <row r="55" spans="1:7" ht="24">
      <c r="A55" s="22" t="s">
        <v>55</v>
      </c>
      <c r="B55" s="22"/>
      <c r="C55" s="14">
        <v>2280</v>
      </c>
      <c r="D55" s="9">
        <v>700</v>
      </c>
      <c r="E55" s="9">
        <v>0</v>
      </c>
      <c r="F55" s="9">
        <f t="shared" si="0"/>
        <v>700</v>
      </c>
      <c r="G55" s="4" t="s">
        <v>55</v>
      </c>
    </row>
    <row r="56" spans="1:7" ht="24">
      <c r="A56" s="22" t="s">
        <v>56</v>
      </c>
      <c r="B56" s="22"/>
      <c r="C56" s="14">
        <v>2281</v>
      </c>
      <c r="D56" s="9">
        <v>0</v>
      </c>
      <c r="E56" s="9">
        <v>0</v>
      </c>
      <c r="F56" s="9">
        <f t="shared" si="0"/>
        <v>0</v>
      </c>
      <c r="G56" s="4" t="s">
        <v>56</v>
      </c>
    </row>
    <row r="57" spans="1:7" ht="36">
      <c r="A57" s="22" t="s">
        <v>57</v>
      </c>
      <c r="B57" s="22"/>
      <c r="C57" s="14">
        <v>2282</v>
      </c>
      <c r="D57" s="9">
        <v>700</v>
      </c>
      <c r="E57" s="9">
        <v>0</v>
      </c>
      <c r="F57" s="9">
        <f t="shared" si="0"/>
        <v>700</v>
      </c>
      <c r="G57" s="4" t="s">
        <v>57</v>
      </c>
    </row>
    <row r="58" spans="1:7">
      <c r="A58" s="22" t="s">
        <v>58</v>
      </c>
      <c r="B58" s="22"/>
      <c r="C58" s="14">
        <v>2400</v>
      </c>
      <c r="D58" s="9">
        <v>0</v>
      </c>
      <c r="E58" s="9">
        <v>0</v>
      </c>
      <c r="F58" s="9">
        <f t="shared" si="0"/>
        <v>0</v>
      </c>
      <c r="G58" s="4" t="s">
        <v>58</v>
      </c>
    </row>
    <row r="59" spans="1:7">
      <c r="A59" s="22" t="s">
        <v>59</v>
      </c>
      <c r="B59" s="22"/>
      <c r="C59" s="14">
        <v>2410</v>
      </c>
      <c r="D59" s="9">
        <v>0</v>
      </c>
      <c r="E59" s="9">
        <v>0</v>
      </c>
      <c r="F59" s="9">
        <f t="shared" si="0"/>
        <v>0</v>
      </c>
      <c r="G59" s="4" t="s">
        <v>59</v>
      </c>
    </row>
    <row r="60" spans="1:7">
      <c r="A60" s="22" t="s">
        <v>60</v>
      </c>
      <c r="B60" s="22"/>
      <c r="C60" s="14">
        <v>2420</v>
      </c>
      <c r="D60" s="9">
        <v>0</v>
      </c>
      <c r="E60" s="9">
        <v>0</v>
      </c>
      <c r="F60" s="9">
        <f t="shared" si="0"/>
        <v>0</v>
      </c>
      <c r="G60" s="4" t="s">
        <v>60</v>
      </c>
    </row>
    <row r="61" spans="1:7">
      <c r="A61" s="22" t="s">
        <v>61</v>
      </c>
      <c r="B61" s="22"/>
      <c r="C61" s="14">
        <v>2600</v>
      </c>
      <c r="D61" s="9">
        <v>0</v>
      </c>
      <c r="E61" s="9">
        <v>0</v>
      </c>
      <c r="F61" s="9">
        <f t="shared" si="0"/>
        <v>0</v>
      </c>
      <c r="G61" s="4" t="s">
        <v>61</v>
      </c>
    </row>
    <row r="62" spans="1:7" ht="24">
      <c r="A62" s="22" t="s">
        <v>62</v>
      </c>
      <c r="B62" s="22"/>
      <c r="C62" s="14">
        <v>2610</v>
      </c>
      <c r="D62" s="9">
        <v>0</v>
      </c>
      <c r="E62" s="9">
        <v>0</v>
      </c>
      <c r="F62" s="9">
        <f t="shared" si="0"/>
        <v>0</v>
      </c>
      <c r="G62" s="4" t="s">
        <v>62</v>
      </c>
    </row>
    <row r="63" spans="1:7" ht="24">
      <c r="A63" s="22" t="s">
        <v>63</v>
      </c>
      <c r="B63" s="22"/>
      <c r="C63" s="14">
        <v>2620</v>
      </c>
      <c r="D63" s="9">
        <v>0</v>
      </c>
      <c r="E63" s="9">
        <v>0</v>
      </c>
      <c r="F63" s="9">
        <f t="shared" si="0"/>
        <v>0</v>
      </c>
      <c r="G63" s="4" t="s">
        <v>63</v>
      </c>
    </row>
    <row r="64" spans="1:7" ht="24">
      <c r="A64" s="22" t="s">
        <v>64</v>
      </c>
      <c r="B64" s="22"/>
      <c r="C64" s="14">
        <v>2630</v>
      </c>
      <c r="D64" s="9">
        <v>0</v>
      </c>
      <c r="E64" s="9">
        <v>0</v>
      </c>
      <c r="F64" s="9">
        <f t="shared" si="0"/>
        <v>0</v>
      </c>
      <c r="G64" s="4" t="s">
        <v>64</v>
      </c>
    </row>
    <row r="65" spans="1:7">
      <c r="A65" s="22" t="s">
        <v>65</v>
      </c>
      <c r="B65" s="22"/>
      <c r="C65" s="14">
        <v>2700</v>
      </c>
      <c r="D65" s="9">
        <v>0</v>
      </c>
      <c r="E65" s="9">
        <v>0</v>
      </c>
      <c r="F65" s="9">
        <f t="shared" si="0"/>
        <v>0</v>
      </c>
      <c r="G65" s="4" t="s">
        <v>65</v>
      </c>
    </row>
    <row r="66" spans="1:7">
      <c r="A66" s="22" t="s">
        <v>66</v>
      </c>
      <c r="B66" s="22"/>
      <c r="C66" s="14">
        <v>2710</v>
      </c>
      <c r="D66" s="9">
        <v>0</v>
      </c>
      <c r="E66" s="9">
        <v>0</v>
      </c>
      <c r="F66" s="9">
        <f t="shared" si="0"/>
        <v>0</v>
      </c>
      <c r="G66" s="4" t="s">
        <v>66</v>
      </c>
    </row>
    <row r="67" spans="1:7">
      <c r="A67" s="22" t="s">
        <v>67</v>
      </c>
      <c r="B67" s="22"/>
      <c r="C67" s="14">
        <v>2720</v>
      </c>
      <c r="D67" s="9">
        <v>0</v>
      </c>
      <c r="E67" s="9">
        <v>0</v>
      </c>
      <c r="F67" s="9">
        <f t="shared" si="0"/>
        <v>0</v>
      </c>
      <c r="G67" s="4" t="s">
        <v>67</v>
      </c>
    </row>
    <row r="68" spans="1:7">
      <c r="A68" s="22" t="s">
        <v>68</v>
      </c>
      <c r="B68" s="22"/>
      <c r="C68" s="14">
        <v>2730</v>
      </c>
      <c r="D68" s="9">
        <v>0</v>
      </c>
      <c r="E68" s="9">
        <v>0</v>
      </c>
      <c r="F68" s="9">
        <f t="shared" ref="F68:F99" si="1">SUM(D68:E68)</f>
        <v>0</v>
      </c>
      <c r="G68" s="4" t="s">
        <v>68</v>
      </c>
    </row>
    <row r="69" spans="1:7">
      <c r="A69" s="22" t="s">
        <v>69</v>
      </c>
      <c r="B69" s="22"/>
      <c r="C69" s="14">
        <v>2800</v>
      </c>
      <c r="D69" s="9">
        <v>0</v>
      </c>
      <c r="E69" s="9">
        <v>0</v>
      </c>
      <c r="F69" s="9">
        <f t="shared" si="1"/>
        <v>0</v>
      </c>
      <c r="G69" s="4" t="s">
        <v>69</v>
      </c>
    </row>
    <row r="70" spans="1:7">
      <c r="A70" s="22" t="s">
        <v>70</v>
      </c>
      <c r="B70" s="22"/>
      <c r="C70" s="14">
        <v>3000</v>
      </c>
      <c r="D70" s="9">
        <v>0</v>
      </c>
      <c r="E70" s="9">
        <v>0</v>
      </c>
      <c r="F70" s="9">
        <f t="shared" si="1"/>
        <v>0</v>
      </c>
      <c r="G70" s="4" t="s">
        <v>70</v>
      </c>
    </row>
    <row r="71" spans="1:7">
      <c r="A71" s="22" t="s">
        <v>71</v>
      </c>
      <c r="B71" s="22"/>
      <c r="C71" s="14">
        <v>3100</v>
      </c>
      <c r="D71" s="9">
        <v>0</v>
      </c>
      <c r="E71" s="9">
        <v>0</v>
      </c>
      <c r="F71" s="9">
        <f t="shared" si="1"/>
        <v>0</v>
      </c>
      <c r="G71" s="4" t="s">
        <v>71</v>
      </c>
    </row>
    <row r="72" spans="1:7" ht="24">
      <c r="A72" s="22" t="s">
        <v>72</v>
      </c>
      <c r="B72" s="22"/>
      <c r="C72" s="14">
        <v>3110</v>
      </c>
      <c r="D72" s="9">
        <v>0</v>
      </c>
      <c r="E72" s="9">
        <v>0</v>
      </c>
      <c r="F72" s="9">
        <f t="shared" si="1"/>
        <v>0</v>
      </c>
      <c r="G72" s="4" t="s">
        <v>72</v>
      </c>
    </row>
    <row r="73" spans="1:7">
      <c r="A73" s="22" t="s">
        <v>73</v>
      </c>
      <c r="B73" s="22"/>
      <c r="C73" s="14">
        <v>3120</v>
      </c>
      <c r="D73" s="9">
        <v>0</v>
      </c>
      <c r="E73" s="9">
        <v>0</v>
      </c>
      <c r="F73" s="9">
        <f t="shared" si="1"/>
        <v>0</v>
      </c>
      <c r="G73" s="4" t="s">
        <v>73</v>
      </c>
    </row>
    <row r="74" spans="1:7">
      <c r="A74" s="22" t="s">
        <v>74</v>
      </c>
      <c r="B74" s="22"/>
      <c r="C74" s="14">
        <v>3121</v>
      </c>
      <c r="D74" s="9">
        <v>0</v>
      </c>
      <c r="E74" s="9">
        <v>0</v>
      </c>
      <c r="F74" s="9">
        <f t="shared" si="1"/>
        <v>0</v>
      </c>
      <c r="G74" s="4" t="s">
        <v>74</v>
      </c>
    </row>
    <row r="75" spans="1:7">
      <c r="A75" s="22" t="s">
        <v>75</v>
      </c>
      <c r="B75" s="22"/>
      <c r="C75" s="14">
        <v>3122</v>
      </c>
      <c r="D75" s="9">
        <v>0</v>
      </c>
      <c r="E75" s="9">
        <v>0</v>
      </c>
      <c r="F75" s="9">
        <f t="shared" si="1"/>
        <v>0</v>
      </c>
      <c r="G75" s="4" t="s">
        <v>75</v>
      </c>
    </row>
    <row r="76" spans="1:7">
      <c r="A76" s="22" t="s">
        <v>76</v>
      </c>
      <c r="B76" s="22"/>
      <c r="C76" s="14">
        <v>3130</v>
      </c>
      <c r="D76" s="9">
        <v>0</v>
      </c>
      <c r="E76" s="9">
        <v>0</v>
      </c>
      <c r="F76" s="9">
        <f t="shared" si="1"/>
        <v>0</v>
      </c>
      <c r="G76" s="4" t="s">
        <v>76</v>
      </c>
    </row>
    <row r="77" spans="1:7">
      <c r="A77" s="22" t="s">
        <v>77</v>
      </c>
      <c r="B77" s="22"/>
      <c r="C77" s="14">
        <v>3131</v>
      </c>
      <c r="D77" s="9">
        <v>0</v>
      </c>
      <c r="E77" s="9">
        <v>0</v>
      </c>
      <c r="F77" s="9">
        <f t="shared" si="1"/>
        <v>0</v>
      </c>
      <c r="G77" s="4" t="s">
        <v>77</v>
      </c>
    </row>
    <row r="78" spans="1:7">
      <c r="A78" s="22" t="s">
        <v>78</v>
      </c>
      <c r="B78" s="22"/>
      <c r="C78" s="14">
        <v>3132</v>
      </c>
      <c r="D78" s="9">
        <v>0</v>
      </c>
      <c r="E78" s="9">
        <v>0</v>
      </c>
      <c r="F78" s="9">
        <f t="shared" si="1"/>
        <v>0</v>
      </c>
      <c r="G78" s="4" t="s">
        <v>78</v>
      </c>
    </row>
    <row r="79" spans="1:7">
      <c r="A79" s="22" t="s">
        <v>79</v>
      </c>
      <c r="B79" s="22"/>
      <c r="C79" s="14">
        <v>3140</v>
      </c>
      <c r="D79" s="9">
        <v>0</v>
      </c>
      <c r="E79" s="9">
        <v>0</v>
      </c>
      <c r="F79" s="9">
        <f t="shared" si="1"/>
        <v>0</v>
      </c>
      <c r="G79" s="4" t="s">
        <v>79</v>
      </c>
    </row>
    <row r="80" spans="1:7">
      <c r="A80" s="22" t="s">
        <v>80</v>
      </c>
      <c r="B80" s="22"/>
      <c r="C80" s="14">
        <v>3141</v>
      </c>
      <c r="D80" s="9">
        <v>0</v>
      </c>
      <c r="E80" s="9">
        <v>0</v>
      </c>
      <c r="F80" s="9">
        <f t="shared" si="1"/>
        <v>0</v>
      </c>
      <c r="G80" s="4" t="s">
        <v>80</v>
      </c>
    </row>
    <row r="81" spans="1:7">
      <c r="A81" s="22" t="s">
        <v>81</v>
      </c>
      <c r="B81" s="22"/>
      <c r="C81" s="14">
        <v>3142</v>
      </c>
      <c r="D81" s="9">
        <v>0</v>
      </c>
      <c r="E81" s="9">
        <v>0</v>
      </c>
      <c r="F81" s="9">
        <f t="shared" si="1"/>
        <v>0</v>
      </c>
      <c r="G81" s="4" t="s">
        <v>81</v>
      </c>
    </row>
    <row r="82" spans="1:7">
      <c r="A82" s="22" t="s">
        <v>82</v>
      </c>
      <c r="B82" s="22"/>
      <c r="C82" s="14">
        <v>3143</v>
      </c>
      <c r="D82" s="9">
        <v>0</v>
      </c>
      <c r="E82" s="9">
        <v>0</v>
      </c>
      <c r="F82" s="9">
        <f t="shared" si="1"/>
        <v>0</v>
      </c>
      <c r="G82" s="4" t="s">
        <v>82</v>
      </c>
    </row>
    <row r="83" spans="1:7">
      <c r="A83" s="22" t="s">
        <v>83</v>
      </c>
      <c r="B83" s="22"/>
      <c r="C83" s="14">
        <v>3150</v>
      </c>
      <c r="D83" s="9">
        <v>0</v>
      </c>
      <c r="E83" s="9">
        <v>0</v>
      </c>
      <c r="F83" s="9">
        <f t="shared" si="1"/>
        <v>0</v>
      </c>
      <c r="G83" s="4" t="s">
        <v>83</v>
      </c>
    </row>
    <row r="84" spans="1:7">
      <c r="A84" s="22" t="s">
        <v>84</v>
      </c>
      <c r="B84" s="22"/>
      <c r="C84" s="14">
        <v>3160</v>
      </c>
      <c r="D84" s="9">
        <v>0</v>
      </c>
      <c r="E84" s="9">
        <v>0</v>
      </c>
      <c r="F84" s="9">
        <f t="shared" si="1"/>
        <v>0</v>
      </c>
      <c r="G84" s="4" t="s">
        <v>84</v>
      </c>
    </row>
    <row r="85" spans="1:7">
      <c r="A85" s="22" t="s">
        <v>85</v>
      </c>
      <c r="B85" s="22"/>
      <c r="C85" s="14">
        <v>3200</v>
      </c>
      <c r="D85" s="9">
        <v>0</v>
      </c>
      <c r="E85" s="9">
        <v>0</v>
      </c>
      <c r="F85" s="9">
        <f t="shared" si="1"/>
        <v>0</v>
      </c>
      <c r="G85" s="4" t="s">
        <v>85</v>
      </c>
    </row>
    <row r="86" spans="1:7" ht="24">
      <c r="A86" s="22" t="s">
        <v>86</v>
      </c>
      <c r="B86" s="22"/>
      <c r="C86" s="14">
        <v>3210</v>
      </c>
      <c r="D86" s="9">
        <v>0</v>
      </c>
      <c r="E86" s="9">
        <v>0</v>
      </c>
      <c r="F86" s="9">
        <f t="shared" si="1"/>
        <v>0</v>
      </c>
      <c r="G86" s="4" t="s">
        <v>86</v>
      </c>
    </row>
    <row r="87" spans="1:7" ht="24">
      <c r="A87" s="22" t="s">
        <v>87</v>
      </c>
      <c r="B87" s="22"/>
      <c r="C87" s="14">
        <v>3220</v>
      </c>
      <c r="D87" s="9">
        <v>0</v>
      </c>
      <c r="E87" s="9">
        <v>0</v>
      </c>
      <c r="F87" s="9">
        <f t="shared" si="1"/>
        <v>0</v>
      </c>
      <c r="G87" s="4" t="s">
        <v>87</v>
      </c>
    </row>
    <row r="88" spans="1:7" ht="24">
      <c r="A88" s="22" t="s">
        <v>88</v>
      </c>
      <c r="B88" s="22"/>
      <c r="C88" s="14">
        <v>3230</v>
      </c>
      <c r="D88" s="9">
        <v>0</v>
      </c>
      <c r="E88" s="9">
        <v>0</v>
      </c>
      <c r="F88" s="9">
        <f t="shared" si="1"/>
        <v>0</v>
      </c>
      <c r="G88" s="4" t="s">
        <v>88</v>
      </c>
    </row>
    <row r="89" spans="1:7">
      <c r="A89" s="22" t="s">
        <v>89</v>
      </c>
      <c r="B89" s="22"/>
      <c r="C89" s="14">
        <v>3240</v>
      </c>
      <c r="D89" s="9">
        <v>0</v>
      </c>
      <c r="E89" s="9">
        <v>0</v>
      </c>
      <c r="F89" s="9">
        <f t="shared" si="1"/>
        <v>0</v>
      </c>
      <c r="G89" s="4" t="s">
        <v>89</v>
      </c>
    </row>
    <row r="90" spans="1:7">
      <c r="A90" s="22" t="s">
        <v>90</v>
      </c>
      <c r="B90" s="22"/>
      <c r="C90" s="14">
        <v>4110</v>
      </c>
      <c r="D90" s="9">
        <v>0</v>
      </c>
      <c r="E90" s="9">
        <v>0</v>
      </c>
      <c r="F90" s="9">
        <f t="shared" si="1"/>
        <v>0</v>
      </c>
      <c r="G90" s="4" t="s">
        <v>90</v>
      </c>
    </row>
    <row r="91" spans="1:7" ht="24">
      <c r="A91" s="22" t="s">
        <v>91</v>
      </c>
      <c r="B91" s="22"/>
      <c r="C91" s="14">
        <v>4111</v>
      </c>
      <c r="D91" s="9">
        <v>0</v>
      </c>
      <c r="E91" s="9">
        <v>0</v>
      </c>
      <c r="F91" s="9">
        <f t="shared" si="1"/>
        <v>0</v>
      </c>
      <c r="G91" s="4" t="s">
        <v>91</v>
      </c>
    </row>
    <row r="92" spans="1:7" ht="24">
      <c r="A92" s="22" t="s">
        <v>92</v>
      </c>
      <c r="B92" s="22"/>
      <c r="C92" s="14">
        <v>4112</v>
      </c>
      <c r="D92" s="9">
        <v>0</v>
      </c>
      <c r="E92" s="9">
        <v>0</v>
      </c>
      <c r="F92" s="9">
        <f t="shared" si="1"/>
        <v>0</v>
      </c>
      <c r="G92" s="4" t="s">
        <v>92</v>
      </c>
    </row>
    <row r="93" spans="1:7">
      <c r="A93" s="22" t="s">
        <v>93</v>
      </c>
      <c r="B93" s="22"/>
      <c r="C93" s="14">
        <v>4113</v>
      </c>
      <c r="D93" s="9">
        <v>0</v>
      </c>
      <c r="E93" s="9">
        <v>0</v>
      </c>
      <c r="F93" s="9">
        <f t="shared" si="1"/>
        <v>0</v>
      </c>
      <c r="G93" s="4" t="s">
        <v>93</v>
      </c>
    </row>
    <row r="94" spans="1:7">
      <c r="A94" s="22" t="s">
        <v>94</v>
      </c>
      <c r="B94" s="22"/>
      <c r="C94" s="14">
        <v>4210</v>
      </c>
      <c r="D94" s="9">
        <v>0</v>
      </c>
      <c r="E94" s="9">
        <v>0</v>
      </c>
      <c r="F94" s="9">
        <f t="shared" si="1"/>
        <v>0</v>
      </c>
      <c r="G94" s="4" t="s">
        <v>94</v>
      </c>
    </row>
    <row r="95" spans="1:7">
      <c r="A95" s="22" t="s">
        <v>95</v>
      </c>
      <c r="B95" s="22"/>
      <c r="C95" s="14">
        <v>9000</v>
      </c>
      <c r="D95" s="9">
        <v>0</v>
      </c>
      <c r="E95" s="9">
        <v>0</v>
      </c>
      <c r="F95" s="9">
        <f t="shared" si="1"/>
        <v>0</v>
      </c>
      <c r="G95" s="4" t="s">
        <v>95</v>
      </c>
    </row>
    <row r="97" spans="1:18" ht="17.100000000000001" customHeight="1">
      <c r="A97" s="19" t="s">
        <v>98</v>
      </c>
      <c r="B97" s="19"/>
      <c r="D97" s="5"/>
      <c r="F97" s="5" t="s">
        <v>96</v>
      </c>
    </row>
    <row r="98" spans="1:18">
      <c r="D98" s="16" t="s">
        <v>100</v>
      </c>
      <c r="F98" s="16" t="s">
        <v>101</v>
      </c>
    </row>
    <row r="100" spans="1:18" ht="17.100000000000001" customHeight="1">
      <c r="A100" s="19" t="s">
        <v>99</v>
      </c>
      <c r="B100" s="19"/>
      <c r="D100" s="5"/>
      <c r="F100" s="5" t="s">
        <v>97</v>
      </c>
    </row>
    <row r="101" spans="1:18">
      <c r="D101" s="16" t="s">
        <v>100</v>
      </c>
      <c r="F101" s="16" t="s">
        <v>101</v>
      </c>
    </row>
    <row r="103" spans="1:18">
      <c r="A103" t="s">
        <v>102</v>
      </c>
      <c r="B103" s="17">
        <v>43076</v>
      </c>
    </row>
    <row r="104" spans="1:18">
      <c r="B104" s="1" t="s">
        <v>103</v>
      </c>
    </row>
    <row r="105" spans="1:18" ht="23.25" customHeight="1">
      <c r="A105" s="20"/>
      <c r="B105" s="20"/>
      <c r="C105" s="20"/>
      <c r="D105" s="20"/>
      <c r="E105" s="20"/>
      <c r="F105" s="20"/>
    </row>
    <row r="106" spans="1:18" ht="23.25" customHeight="1">
      <c r="A106" s="20" t="s">
        <v>104</v>
      </c>
      <c r="B106" s="20"/>
      <c r="C106" s="20"/>
      <c r="D106" s="20"/>
      <c r="E106" s="20"/>
      <c r="F106" s="20"/>
    </row>
    <row r="107" spans="1:18" ht="23.25" customHeight="1">
      <c r="A107" s="20" t="s">
        <v>105</v>
      </c>
      <c r="B107" s="20"/>
      <c r="C107" s="20"/>
      <c r="D107" s="20"/>
      <c r="E107" s="20"/>
      <c r="F107" s="20"/>
    </row>
    <row r="110" spans="1:18" ht="15">
      <c r="A110" s="41"/>
      <c r="B110" s="41"/>
      <c r="C110" s="41"/>
      <c r="D110" s="41"/>
      <c r="E110" s="41"/>
      <c r="F110" s="41"/>
      <c r="G110" s="41"/>
      <c r="H110" s="41"/>
      <c r="I110" s="41"/>
      <c r="J110" s="42" t="s">
        <v>109</v>
      </c>
      <c r="K110" s="42"/>
      <c r="L110" s="42"/>
      <c r="M110" s="42"/>
      <c r="N110" s="42"/>
      <c r="O110" s="42"/>
      <c r="P110" s="42"/>
      <c r="Q110" s="42"/>
      <c r="R110" s="42"/>
    </row>
    <row r="111" spans="1:18" ht="15">
      <c r="A111" s="41"/>
      <c r="B111" s="41"/>
      <c r="C111" s="41"/>
      <c r="D111" s="41"/>
      <c r="E111" s="41"/>
      <c r="F111" s="41"/>
      <c r="G111" s="41"/>
      <c r="H111" s="41"/>
      <c r="I111" s="41"/>
      <c r="J111" s="42"/>
      <c r="K111" s="42"/>
      <c r="L111" s="42"/>
      <c r="M111" s="42"/>
      <c r="N111" s="42"/>
      <c r="O111" s="42"/>
      <c r="P111" s="42"/>
      <c r="Q111" s="42"/>
      <c r="R111" s="42"/>
    </row>
    <row r="112" spans="1:18" ht="14.25">
      <c r="A112" s="43" t="s">
        <v>110</v>
      </c>
      <c r="B112" s="43"/>
      <c r="C112" s="43"/>
      <c r="D112" s="43"/>
      <c r="E112" s="43"/>
      <c r="F112" s="43"/>
      <c r="G112" s="43"/>
      <c r="H112" s="43"/>
      <c r="I112" s="43"/>
      <c r="J112" s="43"/>
      <c r="K112" s="43"/>
      <c r="L112" s="43"/>
      <c r="M112" s="43"/>
      <c r="N112" s="43"/>
      <c r="O112" s="43"/>
      <c r="P112" s="43"/>
      <c r="Q112" s="43"/>
      <c r="R112" s="43"/>
    </row>
    <row r="113" spans="1:18" ht="14.25">
      <c r="A113" s="44" t="str">
        <f>IF([1]ЗАПОЛНИТЬ!$F$7=1,CONCATENATE([1]шапки!A112),CONCATENATE([1]шапки!A112,[1]шапки!C112))</f>
        <v/>
      </c>
      <c r="B113" s="44"/>
      <c r="C113" s="44"/>
      <c r="D113" s="44"/>
      <c r="E113" s="44"/>
      <c r="F113" s="44"/>
      <c r="G113" s="44"/>
      <c r="H113" s="44"/>
      <c r="I113" s="44"/>
      <c r="J113" s="44"/>
      <c r="K113" s="45">
        <f>IF([1]ЗАПОЛНИТЬ!$F$7=1,[1]шапки!C112,[1]шапки!D112)</f>
        <v>0</v>
      </c>
      <c r="L113" s="46"/>
      <c r="M113" s="46"/>
      <c r="N113" s="47" t="str">
        <f>IF([1]ЗАПОЛНИТЬ!$F$7=1,[1]шапки!D112,"")</f>
        <v/>
      </c>
      <c r="O113" s="47"/>
      <c r="P113" s="47"/>
      <c r="Q113" s="47"/>
      <c r="R113" s="47"/>
    </row>
    <row r="114" spans="1:18" ht="15">
      <c r="A114" s="48"/>
      <c r="B114" s="48"/>
      <c r="C114" s="48"/>
      <c r="D114" s="48"/>
      <c r="E114" s="48"/>
      <c r="F114" s="46"/>
      <c r="G114" s="49"/>
      <c r="H114" s="49"/>
      <c r="I114" s="41"/>
      <c r="J114" s="46"/>
      <c r="K114" s="47"/>
      <c r="L114" s="47"/>
      <c r="M114" s="47"/>
      <c r="N114" s="47"/>
      <c r="O114" s="47"/>
      <c r="P114" s="47"/>
      <c r="Q114" s="47"/>
      <c r="R114" s="47"/>
    </row>
    <row r="115" spans="1:18" ht="14.25">
      <c r="A115" s="43" t="str">
        <f>CONCATENATE("за ",[1]ЗАПОЛНИТЬ!$B$17," ",[1]ЗАПОЛНИТЬ!$C$17)</f>
        <v>за ІІІ квартал 2017 р.</v>
      </c>
      <c r="B115" s="43"/>
      <c r="C115" s="43"/>
      <c r="D115" s="43"/>
      <c r="E115" s="43"/>
      <c r="F115" s="43"/>
      <c r="G115" s="43"/>
      <c r="H115" s="43"/>
      <c r="I115" s="43"/>
      <c r="J115" s="43"/>
      <c r="K115" s="43"/>
      <c r="L115" s="43"/>
      <c r="M115" s="43"/>
      <c r="N115" s="43"/>
      <c r="O115" s="43"/>
      <c r="P115" s="43"/>
      <c r="Q115" s="43"/>
      <c r="R115" s="43"/>
    </row>
    <row r="116" spans="1:18">
      <c r="A116" s="50"/>
      <c r="B116" s="50"/>
      <c r="C116" s="50"/>
      <c r="D116" s="50"/>
      <c r="E116" s="50"/>
      <c r="F116" s="50"/>
      <c r="G116" s="50"/>
      <c r="H116" s="50"/>
      <c r="I116" s="50"/>
      <c r="J116" s="50"/>
      <c r="K116" s="50"/>
      <c r="L116" s="50"/>
      <c r="M116" s="50"/>
      <c r="N116" s="50"/>
      <c r="O116" s="50"/>
      <c r="P116" s="50"/>
      <c r="Q116" s="50"/>
      <c r="R116" s="50"/>
    </row>
    <row r="117" spans="1:18">
      <c r="A117" s="50"/>
      <c r="B117" s="50"/>
      <c r="C117" s="50"/>
      <c r="D117" s="50"/>
      <c r="E117" s="50"/>
      <c r="F117" s="50"/>
      <c r="G117" s="50"/>
      <c r="H117" s="50"/>
      <c r="I117" s="50"/>
      <c r="J117" s="50"/>
      <c r="K117" s="50"/>
      <c r="L117" s="50"/>
      <c r="M117" s="50"/>
      <c r="N117" s="50"/>
      <c r="O117" s="50"/>
      <c r="P117" s="50"/>
      <c r="Q117" s="51" t="s">
        <v>111</v>
      </c>
      <c r="R117" s="51"/>
    </row>
    <row r="118" spans="1:18">
      <c r="A118" s="52" t="s">
        <v>112</v>
      </c>
      <c r="B118" s="53">
        <f>[1]ЗАПОЛНИТЬ!B112</f>
        <v>0</v>
      </c>
      <c r="C118" s="53"/>
      <c r="D118" s="53"/>
      <c r="E118" s="53"/>
      <c r="F118" s="53"/>
      <c r="G118" s="53"/>
      <c r="H118" s="53"/>
      <c r="I118" s="53"/>
      <c r="J118" s="53"/>
      <c r="K118" s="53"/>
      <c r="L118" s="53"/>
      <c r="M118" s="54">
        <f>[1]ЗАПОЛНИТЬ!A122</f>
        <v>0</v>
      </c>
      <c r="N118" s="54"/>
      <c r="O118" s="55"/>
      <c r="P118" s="50"/>
      <c r="Q118" s="56">
        <f>[1]ЗАПОЛНИТЬ!B122</f>
        <v>0</v>
      </c>
      <c r="R118" s="56"/>
    </row>
    <row r="119" spans="1:18">
      <c r="A119" s="57" t="s">
        <v>113</v>
      </c>
      <c r="B119" s="58">
        <f>[1]ЗАПОЛНИТЬ!B114</f>
        <v>0</v>
      </c>
      <c r="C119" s="58"/>
      <c r="D119" s="58"/>
      <c r="E119" s="58"/>
      <c r="F119" s="58"/>
      <c r="G119" s="58"/>
      <c r="H119" s="58"/>
      <c r="I119" s="58"/>
      <c r="J119" s="58"/>
      <c r="K119" s="58"/>
      <c r="L119" s="58"/>
      <c r="M119" s="54">
        <f>[1]ЗАПОЛНИТЬ!A123</f>
        <v>0</v>
      </c>
      <c r="N119" s="54"/>
      <c r="O119" s="59"/>
      <c r="P119" s="50"/>
      <c r="Q119" s="60">
        <f>[1]ЗАПОЛНИТЬ!B123</f>
        <v>0</v>
      </c>
      <c r="R119" s="60"/>
    </row>
    <row r="120" spans="1:18" ht="21">
      <c r="A120" s="57" t="s">
        <v>114</v>
      </c>
      <c r="B120" s="58">
        <f>[1]ЗАПОЛНИТЬ!D124</f>
        <v>0</v>
      </c>
      <c r="C120" s="58"/>
      <c r="D120" s="58"/>
      <c r="E120" s="58"/>
      <c r="F120" s="58"/>
      <c r="G120" s="58"/>
      <c r="H120" s="58"/>
      <c r="I120" s="58"/>
      <c r="J120" s="58"/>
      <c r="K120" s="58"/>
      <c r="L120" s="58"/>
      <c r="M120" s="61">
        <f>[1]ЗАПОЛНИТЬ!A124</f>
        <v>0</v>
      </c>
      <c r="N120" s="61"/>
      <c r="O120" s="59"/>
      <c r="P120" s="50"/>
      <c r="Q120" s="60">
        <f>[1]ЗАПОЛНИТЬ!B124</f>
        <v>0</v>
      </c>
      <c r="R120" s="60"/>
    </row>
    <row r="121" spans="1:18">
      <c r="A121" s="62" t="s">
        <v>115</v>
      </c>
      <c r="B121" s="62"/>
      <c r="C121" s="62"/>
      <c r="D121" s="62"/>
      <c r="E121" s="63">
        <f>[1]ЗАПОЛНИТЬ!H118</f>
        <v>0</v>
      </c>
      <c r="F121" s="63"/>
      <c r="G121" s="64" t="str">
        <f>IF(E121&gt;0,VLOOKUP(E121,'[1]ДовидникКВК(ГОС)'!A$1:B$65536,2,FALSE),"")</f>
        <v/>
      </c>
      <c r="H121" s="64"/>
      <c r="I121" s="64"/>
      <c r="J121" s="64"/>
      <c r="K121" s="64"/>
      <c r="L121" s="64"/>
      <c r="M121" s="64"/>
      <c r="N121" s="64"/>
      <c r="O121" s="64"/>
      <c r="P121" s="65"/>
      <c r="Q121" s="65"/>
      <c r="R121" s="66"/>
    </row>
    <row r="122" spans="1:18">
      <c r="A122" s="62" t="s">
        <v>116</v>
      </c>
      <c r="B122" s="62"/>
      <c r="C122" s="62"/>
      <c r="D122" s="62"/>
      <c r="E122" s="67"/>
      <c r="F122" s="67"/>
      <c r="G122" s="68" t="str">
        <f>IF(E122&gt;0,VLOOKUP(E122,[1]ДовидникКПК!B$1:C$65536,2,FALSE),"")</f>
        <v/>
      </c>
      <c r="H122" s="68"/>
      <c r="I122" s="68"/>
      <c r="J122" s="68"/>
      <c r="K122" s="68"/>
      <c r="L122" s="68"/>
      <c r="M122" s="68"/>
      <c r="N122" s="68"/>
      <c r="O122" s="68"/>
      <c r="P122" s="68"/>
      <c r="Q122" s="68"/>
      <c r="R122" s="68"/>
    </row>
    <row r="123" spans="1:18">
      <c r="A123" s="62" t="s">
        <v>117</v>
      </c>
      <c r="B123" s="62"/>
      <c r="C123" s="62"/>
      <c r="D123" s="62"/>
      <c r="E123" s="69">
        <f>[1]ЗАПОЛНИТЬ!H119</f>
        <v>0</v>
      </c>
      <c r="F123" s="69"/>
      <c r="G123" s="68">
        <f>[1]ЗАПОЛНИТЬ!I119</f>
        <v>0</v>
      </c>
      <c r="H123" s="68"/>
      <c r="I123" s="68"/>
      <c r="J123" s="68"/>
      <c r="K123" s="68"/>
      <c r="L123" s="68"/>
      <c r="M123" s="68"/>
      <c r="N123" s="68"/>
      <c r="O123" s="68"/>
      <c r="P123" s="68"/>
      <c r="Q123" s="68"/>
      <c r="R123" s="68"/>
    </row>
    <row r="124" spans="1:18">
      <c r="A124" s="62" t="s">
        <v>118</v>
      </c>
      <c r="B124" s="62"/>
      <c r="C124" s="62"/>
      <c r="D124" s="62"/>
      <c r="E124" s="67" t="s">
        <v>119</v>
      </c>
      <c r="F124" s="67"/>
      <c r="G124" s="64" t="str">
        <f>VLOOKUP(RIGHT(E124,4),[1]КПКВМБ!A$1:B$65536,2,FALSE)</f>
        <v>Дошкільна освіта</v>
      </c>
      <c r="H124" s="64"/>
      <c r="I124" s="64"/>
      <c r="J124" s="64"/>
      <c r="K124" s="64"/>
      <c r="L124" s="64"/>
      <c r="M124" s="64"/>
      <c r="N124" s="64"/>
      <c r="O124" s="64"/>
      <c r="P124" s="64"/>
      <c r="Q124" s="64"/>
      <c r="R124" s="64"/>
    </row>
    <row r="125" spans="1:18" ht="22.5">
      <c r="A125" s="70" t="s">
        <v>120</v>
      </c>
      <c r="B125" s="50"/>
      <c r="C125" s="50"/>
      <c r="D125" s="50"/>
      <c r="E125" s="50"/>
      <c r="F125" s="50"/>
      <c r="G125" s="50"/>
      <c r="H125" s="50"/>
      <c r="I125" s="50"/>
      <c r="J125" s="50"/>
      <c r="K125" s="50"/>
      <c r="L125" s="50"/>
      <c r="M125" s="50"/>
      <c r="N125" s="50"/>
      <c r="O125" s="50"/>
      <c r="P125" s="50"/>
      <c r="Q125" s="50"/>
      <c r="R125" s="50"/>
    </row>
    <row r="126" spans="1:18" ht="13.5" thickBot="1">
      <c r="A126" s="71" t="s">
        <v>121</v>
      </c>
      <c r="B126" s="50"/>
      <c r="C126" s="50"/>
      <c r="D126" s="50"/>
      <c r="E126" s="50"/>
      <c r="F126" s="50"/>
      <c r="G126" s="50"/>
      <c r="H126" s="50"/>
      <c r="I126" s="50"/>
      <c r="J126" s="50"/>
      <c r="K126" s="50"/>
      <c r="L126" s="50"/>
      <c r="M126" s="50"/>
      <c r="N126" s="50"/>
      <c r="O126" s="50"/>
      <c r="P126" s="50"/>
      <c r="Q126" s="50"/>
      <c r="R126" s="50"/>
    </row>
    <row r="127" spans="1:18" ht="14.25" thickTop="1" thickBot="1">
      <c r="A127" s="72" t="s">
        <v>122</v>
      </c>
      <c r="B127" s="72" t="s">
        <v>123</v>
      </c>
      <c r="C127" s="72" t="s">
        <v>124</v>
      </c>
      <c r="D127" s="72" t="s">
        <v>125</v>
      </c>
      <c r="E127" s="72" t="s">
        <v>126</v>
      </c>
      <c r="F127" s="72"/>
      <c r="G127" s="72" t="s">
        <v>127</v>
      </c>
      <c r="H127" s="72" t="s">
        <v>128</v>
      </c>
      <c r="I127" s="72" t="s">
        <v>129</v>
      </c>
      <c r="J127" s="72" t="s">
        <v>130</v>
      </c>
      <c r="K127" s="72" t="s">
        <v>131</v>
      </c>
      <c r="L127" s="72"/>
      <c r="M127" s="72"/>
      <c r="N127" s="72"/>
      <c r="O127" s="72" t="s">
        <v>132</v>
      </c>
      <c r="P127" s="72"/>
      <c r="Q127" s="72" t="s">
        <v>133</v>
      </c>
      <c r="R127" s="72"/>
    </row>
    <row r="128" spans="1:18" ht="14.25" thickTop="1" thickBot="1">
      <c r="A128" s="72"/>
      <c r="B128" s="72"/>
      <c r="C128" s="72"/>
      <c r="D128" s="72"/>
      <c r="E128" s="72" t="s">
        <v>134</v>
      </c>
      <c r="F128" s="73" t="s">
        <v>135</v>
      </c>
      <c r="G128" s="72"/>
      <c r="H128" s="72"/>
      <c r="I128" s="72"/>
      <c r="J128" s="72"/>
      <c r="K128" s="72" t="s">
        <v>134</v>
      </c>
      <c r="L128" s="72" t="s">
        <v>136</v>
      </c>
      <c r="M128" s="72"/>
      <c r="N128" s="72"/>
      <c r="O128" s="72" t="s">
        <v>134</v>
      </c>
      <c r="P128" s="74" t="s">
        <v>137</v>
      </c>
      <c r="Q128" s="72"/>
      <c r="R128" s="72"/>
    </row>
    <row r="129" spans="1:18" ht="14.25" thickTop="1" thickBot="1">
      <c r="A129" s="72"/>
      <c r="B129" s="72"/>
      <c r="C129" s="72"/>
      <c r="D129" s="72"/>
      <c r="E129" s="72"/>
      <c r="F129" s="73"/>
      <c r="G129" s="72"/>
      <c r="H129" s="72"/>
      <c r="I129" s="72"/>
      <c r="J129" s="72"/>
      <c r="K129" s="72"/>
      <c r="L129" s="73" t="s">
        <v>138</v>
      </c>
      <c r="M129" s="73" t="s">
        <v>139</v>
      </c>
      <c r="N129" s="73"/>
      <c r="O129" s="72"/>
      <c r="P129" s="74"/>
      <c r="Q129" s="74" t="s">
        <v>134</v>
      </c>
      <c r="R129" s="73" t="s">
        <v>140</v>
      </c>
    </row>
    <row r="130" spans="1:18" ht="42.75" thickTop="1" thickBot="1">
      <c r="A130" s="72"/>
      <c r="B130" s="72"/>
      <c r="C130" s="72"/>
      <c r="D130" s="72"/>
      <c r="E130" s="72"/>
      <c r="F130" s="73"/>
      <c r="G130" s="72"/>
      <c r="H130" s="72"/>
      <c r="I130" s="72"/>
      <c r="J130" s="72"/>
      <c r="K130" s="72"/>
      <c r="L130" s="73"/>
      <c r="M130" s="75" t="s">
        <v>134</v>
      </c>
      <c r="N130" s="76" t="s">
        <v>141</v>
      </c>
      <c r="O130" s="72"/>
      <c r="P130" s="74"/>
      <c r="Q130" s="74"/>
      <c r="R130" s="73"/>
    </row>
    <row r="131" spans="1:18" ht="14.25" thickTop="1" thickBot="1">
      <c r="A131" s="77">
        <v>1</v>
      </c>
      <c r="B131" s="77">
        <v>2</v>
      </c>
      <c r="C131" s="77">
        <v>3</v>
      </c>
      <c r="D131" s="77">
        <v>4</v>
      </c>
      <c r="E131" s="77">
        <v>5</v>
      </c>
      <c r="F131" s="77">
        <v>6</v>
      </c>
      <c r="G131" s="77">
        <v>7</v>
      </c>
      <c r="H131" s="77">
        <v>8</v>
      </c>
      <c r="I131" s="77">
        <v>9</v>
      </c>
      <c r="J131" s="77">
        <v>9</v>
      </c>
      <c r="K131" s="77">
        <v>10</v>
      </c>
      <c r="L131" s="77">
        <v>11</v>
      </c>
      <c r="M131" s="77">
        <v>12</v>
      </c>
      <c r="N131" s="77">
        <v>13</v>
      </c>
      <c r="O131" s="77">
        <v>15</v>
      </c>
      <c r="P131" s="77">
        <v>16</v>
      </c>
      <c r="Q131" s="77">
        <v>14</v>
      </c>
      <c r="R131" s="77">
        <v>15</v>
      </c>
    </row>
    <row r="132" spans="1:18" ht="14.25" thickTop="1" thickBot="1">
      <c r="A132" s="77" t="s">
        <v>142</v>
      </c>
      <c r="B132" s="78" t="s">
        <v>143</v>
      </c>
      <c r="C132" s="79" t="s">
        <v>144</v>
      </c>
      <c r="D132" s="80">
        <f>SUM(D133:D137)</f>
        <v>21730</v>
      </c>
      <c r="E132" s="81">
        <v>27142.16</v>
      </c>
      <c r="F132" s="81">
        <v>0</v>
      </c>
      <c r="G132" s="81">
        <v>0</v>
      </c>
      <c r="H132" s="81">
        <v>0</v>
      </c>
      <c r="I132" s="80">
        <f>SUM(I133:I136)</f>
        <v>0</v>
      </c>
      <c r="J132" s="80">
        <f>SUM(J133:J136)</f>
        <v>17272</v>
      </c>
      <c r="K132" s="82" t="s">
        <v>143</v>
      </c>
      <c r="L132" s="82" t="s">
        <v>143</v>
      </c>
      <c r="M132" s="82" t="s">
        <v>143</v>
      </c>
      <c r="N132" s="82" t="s">
        <v>143</v>
      </c>
      <c r="O132" s="82" t="s">
        <v>143</v>
      </c>
      <c r="P132" s="82" t="s">
        <v>143</v>
      </c>
      <c r="Q132" s="82">
        <f>E132-G132+H132+J132-K138</f>
        <v>33496.86</v>
      </c>
      <c r="R132" s="81">
        <v>0</v>
      </c>
    </row>
    <row r="133" spans="1:18" ht="35.25" thickTop="1" thickBot="1">
      <c r="A133" s="83" t="s">
        <v>145</v>
      </c>
      <c r="B133" s="78" t="s">
        <v>143</v>
      </c>
      <c r="C133" s="79" t="s">
        <v>146</v>
      </c>
      <c r="D133" s="81">
        <v>21730</v>
      </c>
      <c r="E133" s="82" t="s">
        <v>143</v>
      </c>
      <c r="F133" s="82" t="s">
        <v>143</v>
      </c>
      <c r="G133" s="82" t="s">
        <v>143</v>
      </c>
      <c r="H133" s="82" t="s">
        <v>143</v>
      </c>
      <c r="I133" s="81">
        <v>0</v>
      </c>
      <c r="J133" s="81">
        <v>17272</v>
      </c>
      <c r="K133" s="82" t="s">
        <v>143</v>
      </c>
      <c r="L133" s="82" t="s">
        <v>143</v>
      </c>
      <c r="M133" s="82" t="s">
        <v>143</v>
      </c>
      <c r="N133" s="82" t="s">
        <v>143</v>
      </c>
      <c r="O133" s="82" t="s">
        <v>143</v>
      </c>
      <c r="P133" s="82" t="s">
        <v>143</v>
      </c>
      <c r="Q133" s="82" t="s">
        <v>143</v>
      </c>
      <c r="R133" s="82" t="s">
        <v>143</v>
      </c>
    </row>
    <row r="134" spans="1:18" ht="14.25" thickTop="1" thickBot="1">
      <c r="A134" s="84" t="s">
        <v>147</v>
      </c>
      <c r="B134" s="78" t="s">
        <v>143</v>
      </c>
      <c r="C134" s="79" t="s">
        <v>148</v>
      </c>
      <c r="D134" s="81">
        <v>0</v>
      </c>
      <c r="E134" s="82" t="s">
        <v>143</v>
      </c>
      <c r="F134" s="82" t="s">
        <v>143</v>
      </c>
      <c r="G134" s="82" t="s">
        <v>143</v>
      </c>
      <c r="H134" s="82" t="s">
        <v>143</v>
      </c>
      <c r="I134" s="81">
        <v>0</v>
      </c>
      <c r="J134" s="81">
        <v>0</v>
      </c>
      <c r="K134" s="82" t="s">
        <v>143</v>
      </c>
      <c r="L134" s="82" t="s">
        <v>143</v>
      </c>
      <c r="M134" s="82" t="s">
        <v>143</v>
      </c>
      <c r="N134" s="82" t="s">
        <v>143</v>
      </c>
      <c r="O134" s="82" t="s">
        <v>143</v>
      </c>
      <c r="P134" s="82" t="s">
        <v>143</v>
      </c>
      <c r="Q134" s="82" t="s">
        <v>143</v>
      </c>
      <c r="R134" s="82" t="s">
        <v>143</v>
      </c>
    </row>
    <row r="135" spans="1:18" ht="14.25" thickTop="1" thickBot="1">
      <c r="A135" s="83" t="s">
        <v>149</v>
      </c>
      <c r="B135" s="78" t="s">
        <v>143</v>
      </c>
      <c r="C135" s="79" t="s">
        <v>150</v>
      </c>
      <c r="D135" s="81">
        <v>0</v>
      </c>
      <c r="E135" s="82" t="s">
        <v>143</v>
      </c>
      <c r="F135" s="82" t="s">
        <v>143</v>
      </c>
      <c r="G135" s="82" t="s">
        <v>143</v>
      </c>
      <c r="H135" s="82" t="s">
        <v>143</v>
      </c>
      <c r="I135" s="81">
        <v>0</v>
      </c>
      <c r="J135" s="81">
        <v>0</v>
      </c>
      <c r="K135" s="82" t="s">
        <v>143</v>
      </c>
      <c r="L135" s="82" t="s">
        <v>143</v>
      </c>
      <c r="M135" s="82" t="s">
        <v>143</v>
      </c>
      <c r="N135" s="82" t="s">
        <v>143</v>
      </c>
      <c r="O135" s="82" t="s">
        <v>143</v>
      </c>
      <c r="P135" s="82" t="s">
        <v>143</v>
      </c>
      <c r="Q135" s="82" t="s">
        <v>143</v>
      </c>
      <c r="R135" s="82" t="s">
        <v>143</v>
      </c>
    </row>
    <row r="136" spans="1:18" ht="22.5" thickTop="1" thickBot="1">
      <c r="A136" s="85" t="s">
        <v>151</v>
      </c>
      <c r="B136" s="78" t="s">
        <v>143</v>
      </c>
      <c r="C136" s="79" t="s">
        <v>152</v>
      </c>
      <c r="D136" s="81">
        <v>0</v>
      </c>
      <c r="E136" s="82" t="s">
        <v>143</v>
      </c>
      <c r="F136" s="82" t="s">
        <v>143</v>
      </c>
      <c r="G136" s="82" t="s">
        <v>143</v>
      </c>
      <c r="H136" s="82" t="s">
        <v>143</v>
      </c>
      <c r="I136" s="81">
        <v>0</v>
      </c>
      <c r="J136" s="81">
        <v>0</v>
      </c>
      <c r="K136" s="82" t="s">
        <v>143</v>
      </c>
      <c r="L136" s="82" t="s">
        <v>143</v>
      </c>
      <c r="M136" s="82" t="s">
        <v>143</v>
      </c>
      <c r="N136" s="82" t="s">
        <v>143</v>
      </c>
      <c r="O136" s="82" t="s">
        <v>143</v>
      </c>
      <c r="P136" s="82" t="s">
        <v>143</v>
      </c>
      <c r="Q136" s="82" t="s">
        <v>143</v>
      </c>
      <c r="R136" s="82" t="s">
        <v>143</v>
      </c>
    </row>
    <row r="137" spans="1:18" ht="14.25" thickTop="1" thickBot="1">
      <c r="A137" s="83" t="s">
        <v>153</v>
      </c>
      <c r="B137" s="78" t="s">
        <v>143</v>
      </c>
      <c r="C137" s="79" t="s">
        <v>154</v>
      </c>
      <c r="D137" s="81">
        <v>0</v>
      </c>
      <c r="E137" s="82" t="s">
        <v>143</v>
      </c>
      <c r="F137" s="82" t="s">
        <v>143</v>
      </c>
      <c r="G137" s="82" t="s">
        <v>143</v>
      </c>
      <c r="H137" s="82" t="s">
        <v>143</v>
      </c>
      <c r="I137" s="82" t="s">
        <v>143</v>
      </c>
      <c r="J137" s="82" t="s">
        <v>143</v>
      </c>
      <c r="K137" s="82" t="s">
        <v>143</v>
      </c>
      <c r="L137" s="82" t="s">
        <v>143</v>
      </c>
      <c r="M137" s="82" t="s">
        <v>143</v>
      </c>
      <c r="N137" s="82" t="s">
        <v>143</v>
      </c>
      <c r="O137" s="82" t="s">
        <v>143</v>
      </c>
      <c r="P137" s="82" t="s">
        <v>143</v>
      </c>
      <c r="Q137" s="82" t="s">
        <v>143</v>
      </c>
      <c r="R137" s="82" t="s">
        <v>143</v>
      </c>
    </row>
    <row r="138" spans="1:18" ht="14.25" thickTop="1" thickBot="1">
      <c r="A138" s="77" t="s">
        <v>155</v>
      </c>
      <c r="B138" s="77" t="s">
        <v>143</v>
      </c>
      <c r="C138" s="79" t="s">
        <v>156</v>
      </c>
      <c r="D138" s="80">
        <f>D140+D175</f>
        <v>21730</v>
      </c>
      <c r="E138" s="82" t="s">
        <v>143</v>
      </c>
      <c r="F138" s="82" t="s">
        <v>143</v>
      </c>
      <c r="G138" s="82" t="s">
        <v>143</v>
      </c>
      <c r="H138" s="82" t="s">
        <v>143</v>
      </c>
      <c r="I138" s="82" t="s">
        <v>143</v>
      </c>
      <c r="J138" s="82" t="s">
        <v>143</v>
      </c>
      <c r="K138" s="80">
        <f t="shared" ref="K138:P138" si="2">K140+K175</f>
        <v>10917.3</v>
      </c>
      <c r="L138" s="80">
        <f t="shared" si="2"/>
        <v>0</v>
      </c>
      <c r="M138" s="80">
        <f t="shared" si="2"/>
        <v>0</v>
      </c>
      <c r="N138" s="80">
        <f t="shared" si="2"/>
        <v>0</v>
      </c>
      <c r="O138" s="80">
        <f t="shared" si="2"/>
        <v>0</v>
      </c>
      <c r="P138" s="80">
        <f t="shared" si="2"/>
        <v>0</v>
      </c>
      <c r="Q138" s="82" t="s">
        <v>143</v>
      </c>
      <c r="R138" s="82" t="s">
        <v>143</v>
      </c>
    </row>
    <row r="139" spans="1:18" ht="14.25" thickTop="1" thickBot="1">
      <c r="A139" s="86" t="s">
        <v>157</v>
      </c>
      <c r="B139" s="78"/>
      <c r="C139" s="79"/>
      <c r="D139" s="80"/>
      <c r="E139" s="80"/>
      <c r="F139" s="82"/>
      <c r="G139" s="82"/>
      <c r="H139" s="82"/>
      <c r="I139" s="82"/>
      <c r="J139" s="82"/>
      <c r="K139" s="80"/>
      <c r="L139" s="80"/>
      <c r="M139" s="80"/>
      <c r="N139" s="80"/>
      <c r="O139" s="80"/>
      <c r="P139" s="80"/>
      <c r="Q139" s="82"/>
      <c r="R139" s="82"/>
    </row>
    <row r="140" spans="1:18" ht="14.25" thickTop="1" thickBot="1">
      <c r="A140" s="78" t="s">
        <v>36</v>
      </c>
      <c r="B140" s="78">
        <v>2000</v>
      </c>
      <c r="C140" s="79" t="s">
        <v>158</v>
      </c>
      <c r="D140" s="80">
        <f>D141+D146+D163+D166+D170+D174</f>
        <v>21730</v>
      </c>
      <c r="E140" s="82" t="s">
        <v>143</v>
      </c>
      <c r="F140" s="82" t="s">
        <v>143</v>
      </c>
      <c r="G140" s="82" t="s">
        <v>143</v>
      </c>
      <c r="H140" s="82" t="s">
        <v>143</v>
      </c>
      <c r="I140" s="82" t="s">
        <v>143</v>
      </c>
      <c r="J140" s="82" t="s">
        <v>143</v>
      </c>
      <c r="K140" s="80">
        <f t="shared" ref="K140:P140" si="3">K141+K146+K163+K166+K170+K174</f>
        <v>10917.3</v>
      </c>
      <c r="L140" s="80">
        <f t="shared" si="3"/>
        <v>0</v>
      </c>
      <c r="M140" s="80">
        <f t="shared" si="3"/>
        <v>0</v>
      </c>
      <c r="N140" s="80">
        <f t="shared" si="3"/>
        <v>0</v>
      </c>
      <c r="O140" s="80">
        <f t="shared" si="3"/>
        <v>0</v>
      </c>
      <c r="P140" s="80">
        <f t="shared" si="3"/>
        <v>0</v>
      </c>
      <c r="Q140" s="82" t="s">
        <v>143</v>
      </c>
      <c r="R140" s="82" t="s">
        <v>143</v>
      </c>
    </row>
    <row r="141" spans="1:18" ht="22.5" thickTop="1" thickBot="1">
      <c r="A141" s="87" t="s">
        <v>159</v>
      </c>
      <c r="B141" s="78">
        <v>2100</v>
      </c>
      <c r="C141" s="79" t="s">
        <v>160</v>
      </c>
      <c r="D141" s="80">
        <f>D142+D145</f>
        <v>0</v>
      </c>
      <c r="E141" s="82" t="s">
        <v>143</v>
      </c>
      <c r="F141" s="82" t="s">
        <v>143</v>
      </c>
      <c r="G141" s="82" t="s">
        <v>143</v>
      </c>
      <c r="H141" s="82" t="s">
        <v>143</v>
      </c>
      <c r="I141" s="82" t="s">
        <v>143</v>
      </c>
      <c r="J141" s="82" t="s">
        <v>143</v>
      </c>
      <c r="K141" s="80">
        <f t="shared" ref="K141:P141" si="4">K142+K145</f>
        <v>0</v>
      </c>
      <c r="L141" s="80">
        <f t="shared" si="4"/>
        <v>0</v>
      </c>
      <c r="M141" s="80">
        <f t="shared" si="4"/>
        <v>0</v>
      </c>
      <c r="N141" s="80">
        <f t="shared" si="4"/>
        <v>0</v>
      </c>
      <c r="O141" s="80">
        <f t="shared" si="4"/>
        <v>0</v>
      </c>
      <c r="P141" s="80">
        <f t="shared" si="4"/>
        <v>0</v>
      </c>
      <c r="Q141" s="82" t="s">
        <v>143</v>
      </c>
      <c r="R141" s="82" t="s">
        <v>143</v>
      </c>
    </row>
    <row r="142" spans="1:18" ht="14.25" thickTop="1" thickBot="1">
      <c r="A142" s="88" t="s">
        <v>161</v>
      </c>
      <c r="B142" s="89">
        <v>2110</v>
      </c>
      <c r="C142" s="89">
        <v>100</v>
      </c>
      <c r="D142" s="90">
        <f>SUM(D143:D144)</f>
        <v>0</v>
      </c>
      <c r="E142" s="82" t="s">
        <v>143</v>
      </c>
      <c r="F142" s="82" t="s">
        <v>143</v>
      </c>
      <c r="G142" s="82" t="s">
        <v>143</v>
      </c>
      <c r="H142" s="82" t="s">
        <v>143</v>
      </c>
      <c r="I142" s="82" t="s">
        <v>143</v>
      </c>
      <c r="J142" s="82" t="s">
        <v>143</v>
      </c>
      <c r="K142" s="90">
        <f t="shared" ref="K142:P142" si="5">SUM(K143:K144)</f>
        <v>0</v>
      </c>
      <c r="L142" s="90">
        <f t="shared" si="5"/>
        <v>0</v>
      </c>
      <c r="M142" s="90">
        <f t="shared" si="5"/>
        <v>0</v>
      </c>
      <c r="N142" s="90">
        <f t="shared" si="5"/>
        <v>0</v>
      </c>
      <c r="O142" s="90">
        <f t="shared" si="5"/>
        <v>0</v>
      </c>
      <c r="P142" s="90">
        <f t="shared" si="5"/>
        <v>0</v>
      </c>
      <c r="Q142" s="82" t="s">
        <v>143</v>
      </c>
      <c r="R142" s="82" t="s">
        <v>143</v>
      </c>
    </row>
    <row r="143" spans="1:18" ht="14.25" thickTop="1" thickBot="1">
      <c r="A143" s="91" t="s">
        <v>162</v>
      </c>
      <c r="B143" s="75">
        <v>2111</v>
      </c>
      <c r="C143" s="75">
        <v>110</v>
      </c>
      <c r="D143" s="92">
        <v>0</v>
      </c>
      <c r="E143" s="82" t="s">
        <v>143</v>
      </c>
      <c r="F143" s="82" t="s">
        <v>143</v>
      </c>
      <c r="G143" s="82" t="s">
        <v>143</v>
      </c>
      <c r="H143" s="82" t="s">
        <v>143</v>
      </c>
      <c r="I143" s="82" t="s">
        <v>143</v>
      </c>
      <c r="J143" s="82" t="s">
        <v>143</v>
      </c>
      <c r="K143" s="92">
        <v>0</v>
      </c>
      <c r="L143" s="92">
        <v>0</v>
      </c>
      <c r="M143" s="92">
        <v>0</v>
      </c>
      <c r="N143" s="92">
        <v>0</v>
      </c>
      <c r="O143" s="92">
        <v>0</v>
      </c>
      <c r="P143" s="92">
        <v>0</v>
      </c>
      <c r="Q143" s="82" t="s">
        <v>143</v>
      </c>
      <c r="R143" s="82" t="s">
        <v>143</v>
      </c>
    </row>
    <row r="144" spans="1:18" ht="24" thickTop="1" thickBot="1">
      <c r="A144" s="91" t="s">
        <v>163</v>
      </c>
      <c r="B144" s="75">
        <v>2112</v>
      </c>
      <c r="C144" s="75">
        <v>120</v>
      </c>
      <c r="D144" s="92">
        <v>0</v>
      </c>
      <c r="E144" s="82" t="s">
        <v>143</v>
      </c>
      <c r="F144" s="82" t="s">
        <v>143</v>
      </c>
      <c r="G144" s="82" t="s">
        <v>143</v>
      </c>
      <c r="H144" s="82" t="s">
        <v>143</v>
      </c>
      <c r="I144" s="82" t="s">
        <v>143</v>
      </c>
      <c r="J144" s="82" t="s">
        <v>143</v>
      </c>
      <c r="K144" s="93">
        <v>0</v>
      </c>
      <c r="L144" s="93">
        <v>0</v>
      </c>
      <c r="M144" s="93">
        <v>0</v>
      </c>
      <c r="N144" s="93">
        <v>0</v>
      </c>
      <c r="O144" s="93">
        <v>0</v>
      </c>
      <c r="P144" s="93">
        <v>0</v>
      </c>
      <c r="Q144" s="82" t="s">
        <v>143</v>
      </c>
      <c r="R144" s="82" t="s">
        <v>143</v>
      </c>
    </row>
    <row r="145" spans="1:18" ht="14.25" thickTop="1" thickBot="1">
      <c r="A145" s="94" t="s">
        <v>40</v>
      </c>
      <c r="B145" s="89">
        <v>2120</v>
      </c>
      <c r="C145" s="89">
        <v>130</v>
      </c>
      <c r="D145" s="95">
        <v>0</v>
      </c>
      <c r="E145" s="82" t="s">
        <v>143</v>
      </c>
      <c r="F145" s="82" t="s">
        <v>143</v>
      </c>
      <c r="G145" s="82" t="s">
        <v>143</v>
      </c>
      <c r="H145" s="82" t="s">
        <v>143</v>
      </c>
      <c r="I145" s="82" t="s">
        <v>143</v>
      </c>
      <c r="J145" s="82" t="s">
        <v>143</v>
      </c>
      <c r="K145" s="95">
        <v>0</v>
      </c>
      <c r="L145" s="95">
        <v>0</v>
      </c>
      <c r="M145" s="95">
        <v>0</v>
      </c>
      <c r="N145" s="95">
        <v>0</v>
      </c>
      <c r="O145" s="95">
        <v>0</v>
      </c>
      <c r="P145" s="95">
        <v>0</v>
      </c>
      <c r="Q145" s="82" t="s">
        <v>143</v>
      </c>
      <c r="R145" s="82" t="s">
        <v>143</v>
      </c>
    </row>
    <row r="146" spans="1:18" ht="14.25" thickTop="1" thickBot="1">
      <c r="A146" s="96" t="s">
        <v>41</v>
      </c>
      <c r="B146" s="78">
        <v>2200</v>
      </c>
      <c r="C146" s="78">
        <v>140</v>
      </c>
      <c r="D146" s="80">
        <f>SUM(D147:D153)+D160</f>
        <v>21730</v>
      </c>
      <c r="E146" s="82" t="s">
        <v>143</v>
      </c>
      <c r="F146" s="82" t="s">
        <v>143</v>
      </c>
      <c r="G146" s="82" t="s">
        <v>143</v>
      </c>
      <c r="H146" s="82" t="s">
        <v>143</v>
      </c>
      <c r="I146" s="82" t="s">
        <v>143</v>
      </c>
      <c r="J146" s="82" t="s">
        <v>143</v>
      </c>
      <c r="K146" s="80">
        <f t="shared" ref="K146:P146" si="6">SUM(K147:K153)+K160</f>
        <v>10917.3</v>
      </c>
      <c r="L146" s="80">
        <f t="shared" si="6"/>
        <v>0</v>
      </c>
      <c r="M146" s="80">
        <f t="shared" si="6"/>
        <v>0</v>
      </c>
      <c r="N146" s="80">
        <f t="shared" si="6"/>
        <v>0</v>
      </c>
      <c r="O146" s="80">
        <f t="shared" si="6"/>
        <v>0</v>
      </c>
      <c r="P146" s="80">
        <f t="shared" si="6"/>
        <v>0</v>
      </c>
      <c r="Q146" s="82" t="s">
        <v>143</v>
      </c>
      <c r="R146" s="82" t="s">
        <v>143</v>
      </c>
    </row>
    <row r="147" spans="1:18" ht="24" thickTop="1" thickBot="1">
      <c r="A147" s="88" t="s">
        <v>42</v>
      </c>
      <c r="B147" s="89">
        <v>2210</v>
      </c>
      <c r="C147" s="89">
        <v>150</v>
      </c>
      <c r="D147" s="95">
        <v>0</v>
      </c>
      <c r="E147" s="82" t="s">
        <v>143</v>
      </c>
      <c r="F147" s="82" t="s">
        <v>143</v>
      </c>
      <c r="G147" s="82" t="s">
        <v>143</v>
      </c>
      <c r="H147" s="82" t="s">
        <v>143</v>
      </c>
      <c r="I147" s="82" t="s">
        <v>143</v>
      </c>
      <c r="J147" s="82" t="s">
        <v>143</v>
      </c>
      <c r="K147" s="95">
        <v>0</v>
      </c>
      <c r="L147" s="95">
        <v>0</v>
      </c>
      <c r="M147" s="95">
        <v>0</v>
      </c>
      <c r="N147" s="95">
        <v>0</v>
      </c>
      <c r="O147" s="95">
        <v>0</v>
      </c>
      <c r="P147" s="95">
        <v>0</v>
      </c>
      <c r="Q147" s="82" t="s">
        <v>143</v>
      </c>
      <c r="R147" s="82" t="s">
        <v>143</v>
      </c>
    </row>
    <row r="148" spans="1:18" ht="24" thickTop="1" thickBot="1">
      <c r="A148" s="88" t="s">
        <v>164</v>
      </c>
      <c r="B148" s="89">
        <v>2220</v>
      </c>
      <c r="C148" s="89">
        <v>160</v>
      </c>
      <c r="D148" s="95">
        <v>0</v>
      </c>
      <c r="E148" s="82" t="s">
        <v>143</v>
      </c>
      <c r="F148" s="82" t="s">
        <v>143</v>
      </c>
      <c r="G148" s="82" t="s">
        <v>143</v>
      </c>
      <c r="H148" s="82" t="s">
        <v>143</v>
      </c>
      <c r="I148" s="82" t="s">
        <v>143</v>
      </c>
      <c r="J148" s="82" t="s">
        <v>143</v>
      </c>
      <c r="K148" s="95">
        <v>0</v>
      </c>
      <c r="L148" s="95">
        <v>0</v>
      </c>
      <c r="M148" s="95">
        <v>0</v>
      </c>
      <c r="N148" s="95">
        <v>0</v>
      </c>
      <c r="O148" s="95">
        <v>0</v>
      </c>
      <c r="P148" s="95">
        <v>0</v>
      </c>
      <c r="Q148" s="82" t="s">
        <v>143</v>
      </c>
      <c r="R148" s="82" t="s">
        <v>143</v>
      </c>
    </row>
    <row r="149" spans="1:18" ht="14.25" thickTop="1" thickBot="1">
      <c r="A149" s="88" t="s">
        <v>44</v>
      </c>
      <c r="B149" s="89">
        <v>2230</v>
      </c>
      <c r="C149" s="89">
        <v>170</v>
      </c>
      <c r="D149" s="95">
        <v>21730</v>
      </c>
      <c r="E149" s="82" t="s">
        <v>143</v>
      </c>
      <c r="F149" s="82" t="s">
        <v>143</v>
      </c>
      <c r="G149" s="82" t="s">
        <v>143</v>
      </c>
      <c r="H149" s="82" t="s">
        <v>143</v>
      </c>
      <c r="I149" s="82" t="s">
        <v>143</v>
      </c>
      <c r="J149" s="82" t="s">
        <v>143</v>
      </c>
      <c r="K149" s="95">
        <v>10917.3</v>
      </c>
      <c r="L149" s="95">
        <v>0</v>
      </c>
      <c r="M149" s="95">
        <v>0</v>
      </c>
      <c r="N149" s="95">
        <v>0</v>
      </c>
      <c r="O149" s="95">
        <v>0</v>
      </c>
      <c r="P149" s="95">
        <v>0</v>
      </c>
      <c r="Q149" s="82" t="s">
        <v>143</v>
      </c>
      <c r="R149" s="82" t="s">
        <v>143</v>
      </c>
    </row>
    <row r="150" spans="1:18" ht="14.25" thickTop="1" thickBot="1">
      <c r="A150" s="88" t="s">
        <v>45</v>
      </c>
      <c r="B150" s="89">
        <v>2240</v>
      </c>
      <c r="C150" s="89">
        <v>180</v>
      </c>
      <c r="D150" s="95">
        <v>0</v>
      </c>
      <c r="E150" s="82" t="s">
        <v>143</v>
      </c>
      <c r="F150" s="82" t="s">
        <v>143</v>
      </c>
      <c r="G150" s="82" t="s">
        <v>143</v>
      </c>
      <c r="H150" s="82" t="s">
        <v>143</v>
      </c>
      <c r="I150" s="82" t="s">
        <v>143</v>
      </c>
      <c r="J150" s="82" t="s">
        <v>143</v>
      </c>
      <c r="K150" s="95">
        <v>0</v>
      </c>
      <c r="L150" s="95">
        <v>0</v>
      </c>
      <c r="M150" s="95">
        <v>0</v>
      </c>
      <c r="N150" s="95">
        <v>0</v>
      </c>
      <c r="O150" s="95">
        <v>0</v>
      </c>
      <c r="P150" s="95">
        <v>0</v>
      </c>
      <c r="Q150" s="82" t="s">
        <v>143</v>
      </c>
      <c r="R150" s="82" t="s">
        <v>143</v>
      </c>
    </row>
    <row r="151" spans="1:18" ht="14.25" thickTop="1" thickBot="1">
      <c r="A151" s="88" t="s">
        <v>46</v>
      </c>
      <c r="B151" s="89">
        <v>2250</v>
      </c>
      <c r="C151" s="89">
        <v>190</v>
      </c>
      <c r="D151" s="95">
        <v>0</v>
      </c>
      <c r="E151" s="82" t="s">
        <v>143</v>
      </c>
      <c r="F151" s="82" t="s">
        <v>143</v>
      </c>
      <c r="G151" s="82" t="s">
        <v>143</v>
      </c>
      <c r="H151" s="82" t="s">
        <v>143</v>
      </c>
      <c r="I151" s="82" t="s">
        <v>143</v>
      </c>
      <c r="J151" s="82" t="s">
        <v>143</v>
      </c>
      <c r="K151" s="95">
        <v>0</v>
      </c>
      <c r="L151" s="95">
        <v>0</v>
      </c>
      <c r="M151" s="95">
        <v>0</v>
      </c>
      <c r="N151" s="95">
        <v>0</v>
      </c>
      <c r="O151" s="95">
        <v>0</v>
      </c>
      <c r="P151" s="95">
        <v>0</v>
      </c>
      <c r="Q151" s="82" t="s">
        <v>143</v>
      </c>
      <c r="R151" s="82" t="s">
        <v>143</v>
      </c>
    </row>
    <row r="152" spans="1:18" ht="24" thickTop="1" thickBot="1">
      <c r="A152" s="94" t="s">
        <v>47</v>
      </c>
      <c r="B152" s="89">
        <v>2260</v>
      </c>
      <c r="C152" s="89">
        <v>200</v>
      </c>
      <c r="D152" s="95">
        <v>0</v>
      </c>
      <c r="E152" s="82" t="s">
        <v>143</v>
      </c>
      <c r="F152" s="82" t="s">
        <v>143</v>
      </c>
      <c r="G152" s="82" t="s">
        <v>143</v>
      </c>
      <c r="H152" s="82" t="s">
        <v>143</v>
      </c>
      <c r="I152" s="82" t="s">
        <v>143</v>
      </c>
      <c r="J152" s="82" t="s">
        <v>143</v>
      </c>
      <c r="K152" s="95">
        <v>0</v>
      </c>
      <c r="L152" s="95">
        <v>0</v>
      </c>
      <c r="M152" s="95">
        <v>0</v>
      </c>
      <c r="N152" s="95">
        <v>0</v>
      </c>
      <c r="O152" s="95">
        <v>0</v>
      </c>
      <c r="P152" s="95">
        <v>0</v>
      </c>
      <c r="Q152" s="82" t="s">
        <v>143</v>
      </c>
      <c r="R152" s="82" t="s">
        <v>143</v>
      </c>
    </row>
    <row r="153" spans="1:18" ht="24" thickTop="1" thickBot="1">
      <c r="A153" s="94" t="s">
        <v>165</v>
      </c>
      <c r="B153" s="89">
        <v>2270</v>
      </c>
      <c r="C153" s="89">
        <v>210</v>
      </c>
      <c r="D153" s="90">
        <f>SUM(D154:D159)</f>
        <v>0</v>
      </c>
      <c r="E153" s="82" t="s">
        <v>143</v>
      </c>
      <c r="F153" s="82" t="s">
        <v>143</v>
      </c>
      <c r="G153" s="82" t="s">
        <v>143</v>
      </c>
      <c r="H153" s="82" t="s">
        <v>143</v>
      </c>
      <c r="I153" s="82" t="s">
        <v>143</v>
      </c>
      <c r="J153" s="82" t="s">
        <v>143</v>
      </c>
      <c r="K153" s="90">
        <f t="shared" ref="K153:P153" si="7">SUM(K154:K159)</f>
        <v>0</v>
      </c>
      <c r="L153" s="90">
        <f t="shared" si="7"/>
        <v>0</v>
      </c>
      <c r="M153" s="90">
        <f t="shared" si="7"/>
        <v>0</v>
      </c>
      <c r="N153" s="90">
        <f t="shared" si="7"/>
        <v>0</v>
      </c>
      <c r="O153" s="90">
        <f t="shared" si="7"/>
        <v>0</v>
      </c>
      <c r="P153" s="90">
        <f t="shared" si="7"/>
        <v>0</v>
      </c>
      <c r="Q153" s="82" t="s">
        <v>143</v>
      </c>
      <c r="R153" s="82" t="s">
        <v>143</v>
      </c>
    </row>
    <row r="154" spans="1:18" ht="14.25" thickTop="1" thickBot="1">
      <c r="A154" s="91" t="s">
        <v>166</v>
      </c>
      <c r="B154" s="75">
        <v>2271</v>
      </c>
      <c r="C154" s="75">
        <v>220</v>
      </c>
      <c r="D154" s="92">
        <v>0</v>
      </c>
      <c r="E154" s="82" t="s">
        <v>143</v>
      </c>
      <c r="F154" s="82" t="s">
        <v>143</v>
      </c>
      <c r="G154" s="82" t="s">
        <v>143</v>
      </c>
      <c r="H154" s="82" t="s">
        <v>143</v>
      </c>
      <c r="I154" s="82" t="s">
        <v>143</v>
      </c>
      <c r="J154" s="82" t="s">
        <v>143</v>
      </c>
      <c r="K154" s="92">
        <v>0</v>
      </c>
      <c r="L154" s="92">
        <v>0</v>
      </c>
      <c r="M154" s="92">
        <v>0</v>
      </c>
      <c r="N154" s="92">
        <v>0</v>
      </c>
      <c r="O154" s="92">
        <v>0</v>
      </c>
      <c r="P154" s="92">
        <v>0</v>
      </c>
      <c r="Q154" s="82" t="s">
        <v>143</v>
      </c>
      <c r="R154" s="82" t="s">
        <v>143</v>
      </c>
    </row>
    <row r="155" spans="1:18" ht="24" thickTop="1" thickBot="1">
      <c r="A155" s="91" t="s">
        <v>167</v>
      </c>
      <c r="B155" s="75">
        <v>2272</v>
      </c>
      <c r="C155" s="89">
        <v>230</v>
      </c>
      <c r="D155" s="95">
        <v>0</v>
      </c>
      <c r="E155" s="82" t="s">
        <v>143</v>
      </c>
      <c r="F155" s="82" t="s">
        <v>143</v>
      </c>
      <c r="G155" s="82" t="s">
        <v>143</v>
      </c>
      <c r="H155" s="82" t="s">
        <v>143</v>
      </c>
      <c r="I155" s="82" t="s">
        <v>143</v>
      </c>
      <c r="J155" s="82" t="s">
        <v>143</v>
      </c>
      <c r="K155" s="95">
        <v>0</v>
      </c>
      <c r="L155" s="95">
        <v>0</v>
      </c>
      <c r="M155" s="95">
        <v>0</v>
      </c>
      <c r="N155" s="95">
        <v>0</v>
      </c>
      <c r="O155" s="95">
        <v>0</v>
      </c>
      <c r="P155" s="95">
        <v>0</v>
      </c>
      <c r="Q155" s="82" t="s">
        <v>143</v>
      </c>
      <c r="R155" s="82" t="s">
        <v>143</v>
      </c>
    </row>
    <row r="156" spans="1:18" ht="14.25" thickTop="1" thickBot="1">
      <c r="A156" s="91" t="s">
        <v>168</v>
      </c>
      <c r="B156" s="75">
        <v>2273</v>
      </c>
      <c r="C156" s="75">
        <v>240</v>
      </c>
      <c r="D156" s="95">
        <v>0</v>
      </c>
      <c r="E156" s="82" t="s">
        <v>143</v>
      </c>
      <c r="F156" s="82" t="s">
        <v>143</v>
      </c>
      <c r="G156" s="82" t="s">
        <v>143</v>
      </c>
      <c r="H156" s="82" t="s">
        <v>143</v>
      </c>
      <c r="I156" s="82" t="s">
        <v>143</v>
      </c>
      <c r="J156" s="82" t="s">
        <v>143</v>
      </c>
      <c r="K156" s="95">
        <v>0</v>
      </c>
      <c r="L156" s="95">
        <v>0</v>
      </c>
      <c r="M156" s="95">
        <v>0</v>
      </c>
      <c r="N156" s="95">
        <v>0</v>
      </c>
      <c r="O156" s="95">
        <v>0</v>
      </c>
      <c r="P156" s="95">
        <v>0</v>
      </c>
      <c r="Q156" s="82" t="s">
        <v>143</v>
      </c>
      <c r="R156" s="82" t="s">
        <v>143</v>
      </c>
    </row>
    <row r="157" spans="1:18" ht="14.25" thickTop="1" thickBot="1">
      <c r="A157" s="91" t="s">
        <v>169</v>
      </c>
      <c r="B157" s="75">
        <v>2274</v>
      </c>
      <c r="C157" s="89">
        <v>250</v>
      </c>
      <c r="D157" s="95">
        <v>0</v>
      </c>
      <c r="E157" s="82" t="s">
        <v>143</v>
      </c>
      <c r="F157" s="82" t="s">
        <v>143</v>
      </c>
      <c r="G157" s="82" t="s">
        <v>143</v>
      </c>
      <c r="H157" s="82" t="s">
        <v>143</v>
      </c>
      <c r="I157" s="82" t="s">
        <v>143</v>
      </c>
      <c r="J157" s="82" t="s">
        <v>143</v>
      </c>
      <c r="K157" s="95">
        <v>0</v>
      </c>
      <c r="L157" s="95">
        <v>0</v>
      </c>
      <c r="M157" s="95">
        <v>0</v>
      </c>
      <c r="N157" s="95">
        <v>0</v>
      </c>
      <c r="O157" s="95">
        <v>0</v>
      </c>
      <c r="P157" s="95">
        <v>0</v>
      </c>
      <c r="Q157" s="82" t="s">
        <v>143</v>
      </c>
      <c r="R157" s="82" t="s">
        <v>143</v>
      </c>
    </row>
    <row r="158" spans="1:18" ht="14.25" thickTop="1" thickBot="1">
      <c r="A158" s="91" t="s">
        <v>170</v>
      </c>
      <c r="B158" s="75">
        <v>2275</v>
      </c>
      <c r="C158" s="75">
        <v>260</v>
      </c>
      <c r="D158" s="92">
        <v>0</v>
      </c>
      <c r="E158" s="82" t="s">
        <v>143</v>
      </c>
      <c r="F158" s="82" t="s">
        <v>143</v>
      </c>
      <c r="G158" s="82" t="s">
        <v>143</v>
      </c>
      <c r="H158" s="82" t="s">
        <v>143</v>
      </c>
      <c r="I158" s="82" t="s">
        <v>143</v>
      </c>
      <c r="J158" s="82" t="s">
        <v>143</v>
      </c>
      <c r="K158" s="92">
        <v>0</v>
      </c>
      <c r="L158" s="92">
        <v>0</v>
      </c>
      <c r="M158" s="92">
        <v>0</v>
      </c>
      <c r="N158" s="92">
        <v>0</v>
      </c>
      <c r="O158" s="92">
        <v>0</v>
      </c>
      <c r="P158" s="92">
        <v>0</v>
      </c>
      <c r="Q158" s="82" t="s">
        <v>143</v>
      </c>
      <c r="R158" s="82" t="s">
        <v>143</v>
      </c>
    </row>
    <row r="159" spans="1:18" ht="14.25" thickTop="1" thickBot="1">
      <c r="A159" s="91" t="s">
        <v>171</v>
      </c>
      <c r="B159" s="75">
        <v>2276</v>
      </c>
      <c r="C159" s="75">
        <v>270</v>
      </c>
      <c r="D159" s="92">
        <v>0</v>
      </c>
      <c r="E159" s="82" t="s">
        <v>143</v>
      </c>
      <c r="F159" s="82" t="s">
        <v>143</v>
      </c>
      <c r="G159" s="82" t="s">
        <v>143</v>
      </c>
      <c r="H159" s="82" t="s">
        <v>143</v>
      </c>
      <c r="I159" s="82" t="s">
        <v>143</v>
      </c>
      <c r="J159" s="82" t="s">
        <v>143</v>
      </c>
      <c r="K159" s="92">
        <v>0</v>
      </c>
      <c r="L159" s="92">
        <v>0</v>
      </c>
      <c r="M159" s="92">
        <v>0</v>
      </c>
      <c r="N159" s="92">
        <v>0</v>
      </c>
      <c r="O159" s="92">
        <v>0</v>
      </c>
      <c r="P159" s="92">
        <v>0</v>
      </c>
      <c r="Q159" s="82" t="s">
        <v>143</v>
      </c>
      <c r="R159" s="82" t="s">
        <v>143</v>
      </c>
    </row>
    <row r="160" spans="1:18" ht="35.25" thickTop="1" thickBot="1">
      <c r="A160" s="94" t="s">
        <v>55</v>
      </c>
      <c r="B160" s="89">
        <v>2280</v>
      </c>
      <c r="C160" s="89">
        <v>280</v>
      </c>
      <c r="D160" s="90">
        <f>SUM(D161:D162)</f>
        <v>0</v>
      </c>
      <c r="E160" s="82" t="s">
        <v>143</v>
      </c>
      <c r="F160" s="82" t="s">
        <v>143</v>
      </c>
      <c r="G160" s="82" t="s">
        <v>143</v>
      </c>
      <c r="H160" s="82" t="s">
        <v>143</v>
      </c>
      <c r="I160" s="82" t="s">
        <v>143</v>
      </c>
      <c r="J160" s="82" t="s">
        <v>143</v>
      </c>
      <c r="K160" s="90">
        <f t="shared" ref="K160:P160" si="8">SUM(K161:K162)</f>
        <v>0</v>
      </c>
      <c r="L160" s="90">
        <f t="shared" si="8"/>
        <v>0</v>
      </c>
      <c r="M160" s="90">
        <f t="shared" si="8"/>
        <v>0</v>
      </c>
      <c r="N160" s="90">
        <f t="shared" si="8"/>
        <v>0</v>
      </c>
      <c r="O160" s="90">
        <f t="shared" si="8"/>
        <v>0</v>
      </c>
      <c r="P160" s="90">
        <f t="shared" si="8"/>
        <v>0</v>
      </c>
      <c r="Q160" s="82" t="s">
        <v>143</v>
      </c>
      <c r="R160" s="82" t="s">
        <v>143</v>
      </c>
    </row>
    <row r="161" spans="1:18" ht="35.25" thickTop="1" thickBot="1">
      <c r="A161" s="97" t="s">
        <v>172</v>
      </c>
      <c r="B161" s="75">
        <v>2281</v>
      </c>
      <c r="C161" s="75">
        <v>290</v>
      </c>
      <c r="D161" s="92">
        <v>0</v>
      </c>
      <c r="E161" s="82" t="s">
        <v>143</v>
      </c>
      <c r="F161" s="82" t="s">
        <v>143</v>
      </c>
      <c r="G161" s="82" t="s">
        <v>143</v>
      </c>
      <c r="H161" s="82" t="s">
        <v>143</v>
      </c>
      <c r="I161" s="82" t="s">
        <v>143</v>
      </c>
      <c r="J161" s="82" t="s">
        <v>143</v>
      </c>
      <c r="K161" s="92">
        <v>0</v>
      </c>
      <c r="L161" s="92">
        <v>0</v>
      </c>
      <c r="M161" s="92">
        <v>0</v>
      </c>
      <c r="N161" s="92">
        <v>0</v>
      </c>
      <c r="O161" s="92">
        <v>0</v>
      </c>
      <c r="P161" s="92">
        <v>0</v>
      </c>
      <c r="Q161" s="82" t="s">
        <v>143</v>
      </c>
      <c r="R161" s="82" t="s">
        <v>143</v>
      </c>
    </row>
    <row r="162" spans="1:18" ht="35.25" thickTop="1" thickBot="1">
      <c r="A162" s="91" t="s">
        <v>173</v>
      </c>
      <c r="B162" s="75">
        <v>2282</v>
      </c>
      <c r="C162" s="89">
        <v>300</v>
      </c>
      <c r="D162" s="92">
        <v>0</v>
      </c>
      <c r="E162" s="82" t="s">
        <v>143</v>
      </c>
      <c r="F162" s="82" t="s">
        <v>143</v>
      </c>
      <c r="G162" s="82" t="s">
        <v>143</v>
      </c>
      <c r="H162" s="82" t="s">
        <v>143</v>
      </c>
      <c r="I162" s="82" t="s">
        <v>143</v>
      </c>
      <c r="J162" s="82" t="s">
        <v>143</v>
      </c>
      <c r="K162" s="92">
        <v>0</v>
      </c>
      <c r="L162" s="92">
        <v>0</v>
      </c>
      <c r="M162" s="92">
        <v>0</v>
      </c>
      <c r="N162" s="92">
        <v>0</v>
      </c>
      <c r="O162" s="92">
        <v>0</v>
      </c>
      <c r="P162" s="92">
        <v>0</v>
      </c>
      <c r="Q162" s="82" t="s">
        <v>143</v>
      </c>
      <c r="R162" s="82" t="s">
        <v>143</v>
      </c>
    </row>
    <row r="163" spans="1:18" ht="14.25" thickTop="1" thickBot="1">
      <c r="A163" s="87" t="s">
        <v>174</v>
      </c>
      <c r="B163" s="78">
        <v>2400</v>
      </c>
      <c r="C163" s="78">
        <v>310</v>
      </c>
      <c r="D163" s="80">
        <f>SUM(D164:D165)</f>
        <v>0</v>
      </c>
      <c r="E163" s="82" t="s">
        <v>143</v>
      </c>
      <c r="F163" s="82" t="s">
        <v>143</v>
      </c>
      <c r="G163" s="82" t="s">
        <v>143</v>
      </c>
      <c r="H163" s="82" t="s">
        <v>143</v>
      </c>
      <c r="I163" s="82" t="s">
        <v>143</v>
      </c>
      <c r="J163" s="82" t="s">
        <v>143</v>
      </c>
      <c r="K163" s="80">
        <f t="shared" ref="K163:P163" si="9">SUM(K164:K165)</f>
        <v>0</v>
      </c>
      <c r="L163" s="80">
        <f t="shared" si="9"/>
        <v>0</v>
      </c>
      <c r="M163" s="80">
        <f t="shared" si="9"/>
        <v>0</v>
      </c>
      <c r="N163" s="80">
        <f t="shared" si="9"/>
        <v>0</v>
      </c>
      <c r="O163" s="80">
        <f t="shared" si="9"/>
        <v>0</v>
      </c>
      <c r="P163" s="80">
        <f t="shared" si="9"/>
        <v>0</v>
      </c>
      <c r="Q163" s="82" t="s">
        <v>143</v>
      </c>
      <c r="R163" s="82" t="s">
        <v>143</v>
      </c>
    </row>
    <row r="164" spans="1:18" ht="24" thickTop="1" thickBot="1">
      <c r="A164" s="98" t="s">
        <v>175</v>
      </c>
      <c r="B164" s="89">
        <v>2410</v>
      </c>
      <c r="C164" s="89">
        <v>320</v>
      </c>
      <c r="D164" s="95">
        <v>0</v>
      </c>
      <c r="E164" s="82" t="s">
        <v>143</v>
      </c>
      <c r="F164" s="82" t="s">
        <v>143</v>
      </c>
      <c r="G164" s="82" t="s">
        <v>143</v>
      </c>
      <c r="H164" s="82" t="s">
        <v>143</v>
      </c>
      <c r="I164" s="82" t="s">
        <v>143</v>
      </c>
      <c r="J164" s="82" t="s">
        <v>143</v>
      </c>
      <c r="K164" s="95">
        <v>0</v>
      </c>
      <c r="L164" s="95">
        <v>0</v>
      </c>
      <c r="M164" s="95">
        <v>0</v>
      </c>
      <c r="N164" s="95">
        <v>0</v>
      </c>
      <c r="O164" s="95">
        <v>0</v>
      </c>
      <c r="P164" s="95">
        <v>0</v>
      </c>
      <c r="Q164" s="82" t="s">
        <v>143</v>
      </c>
      <c r="R164" s="82" t="s">
        <v>143</v>
      </c>
    </row>
    <row r="165" spans="1:18" ht="24" thickTop="1" thickBot="1">
      <c r="A165" s="98" t="s">
        <v>176</v>
      </c>
      <c r="B165" s="89">
        <v>2420</v>
      </c>
      <c r="C165" s="89">
        <v>330</v>
      </c>
      <c r="D165" s="95">
        <v>0</v>
      </c>
      <c r="E165" s="82" t="s">
        <v>143</v>
      </c>
      <c r="F165" s="82" t="s">
        <v>143</v>
      </c>
      <c r="G165" s="82" t="s">
        <v>143</v>
      </c>
      <c r="H165" s="82" t="s">
        <v>143</v>
      </c>
      <c r="I165" s="82" t="s">
        <v>143</v>
      </c>
      <c r="J165" s="82" t="s">
        <v>143</v>
      </c>
      <c r="K165" s="95">
        <v>0</v>
      </c>
      <c r="L165" s="95">
        <v>0</v>
      </c>
      <c r="M165" s="95">
        <v>0</v>
      </c>
      <c r="N165" s="95">
        <v>0</v>
      </c>
      <c r="O165" s="95">
        <v>0</v>
      </c>
      <c r="P165" s="95">
        <v>0</v>
      </c>
      <c r="Q165" s="82" t="s">
        <v>143</v>
      </c>
      <c r="R165" s="82" t="s">
        <v>143</v>
      </c>
    </row>
    <row r="166" spans="1:18" ht="14.25" thickTop="1" thickBot="1">
      <c r="A166" s="99" t="s">
        <v>61</v>
      </c>
      <c r="B166" s="78">
        <v>2600</v>
      </c>
      <c r="C166" s="100">
        <v>340</v>
      </c>
      <c r="D166" s="80">
        <f>SUM(D167:D169)</f>
        <v>0</v>
      </c>
      <c r="E166" s="82" t="s">
        <v>143</v>
      </c>
      <c r="F166" s="82" t="s">
        <v>143</v>
      </c>
      <c r="G166" s="82" t="s">
        <v>143</v>
      </c>
      <c r="H166" s="82" t="s">
        <v>143</v>
      </c>
      <c r="I166" s="82" t="s">
        <v>143</v>
      </c>
      <c r="J166" s="82" t="s">
        <v>143</v>
      </c>
      <c r="K166" s="80">
        <f t="shared" ref="K166:P166" si="10">SUM(K167:K169)</f>
        <v>0</v>
      </c>
      <c r="L166" s="80">
        <f t="shared" si="10"/>
        <v>0</v>
      </c>
      <c r="M166" s="80">
        <f t="shared" si="10"/>
        <v>0</v>
      </c>
      <c r="N166" s="80">
        <f t="shared" si="10"/>
        <v>0</v>
      </c>
      <c r="O166" s="80">
        <f t="shared" si="10"/>
        <v>0</v>
      </c>
      <c r="P166" s="80">
        <f t="shared" si="10"/>
        <v>0</v>
      </c>
      <c r="Q166" s="82" t="s">
        <v>143</v>
      </c>
      <c r="R166" s="82" t="s">
        <v>143</v>
      </c>
    </row>
    <row r="167" spans="1:18" ht="35.25" thickTop="1" thickBot="1">
      <c r="A167" s="94" t="s">
        <v>62</v>
      </c>
      <c r="B167" s="89">
        <v>2610</v>
      </c>
      <c r="C167" s="89">
        <v>350</v>
      </c>
      <c r="D167" s="95">
        <v>0</v>
      </c>
      <c r="E167" s="82" t="s">
        <v>143</v>
      </c>
      <c r="F167" s="82" t="s">
        <v>143</v>
      </c>
      <c r="G167" s="82" t="s">
        <v>143</v>
      </c>
      <c r="H167" s="82" t="s">
        <v>143</v>
      </c>
      <c r="I167" s="82" t="s">
        <v>143</v>
      </c>
      <c r="J167" s="82" t="s">
        <v>143</v>
      </c>
      <c r="K167" s="95">
        <v>0</v>
      </c>
      <c r="L167" s="95">
        <v>0</v>
      </c>
      <c r="M167" s="95">
        <v>0</v>
      </c>
      <c r="N167" s="95">
        <v>0</v>
      </c>
      <c r="O167" s="95">
        <v>0</v>
      </c>
      <c r="P167" s="95">
        <v>0</v>
      </c>
      <c r="Q167" s="82" t="s">
        <v>143</v>
      </c>
      <c r="R167" s="82" t="s">
        <v>143</v>
      </c>
    </row>
    <row r="168" spans="1:18" ht="24" thickTop="1" thickBot="1">
      <c r="A168" s="94" t="s">
        <v>63</v>
      </c>
      <c r="B168" s="89">
        <v>2620</v>
      </c>
      <c r="C168" s="89">
        <v>360</v>
      </c>
      <c r="D168" s="101">
        <v>0</v>
      </c>
      <c r="E168" s="82" t="s">
        <v>143</v>
      </c>
      <c r="F168" s="82" t="s">
        <v>143</v>
      </c>
      <c r="G168" s="82" t="s">
        <v>143</v>
      </c>
      <c r="H168" s="82" t="s">
        <v>143</v>
      </c>
      <c r="I168" s="82" t="s">
        <v>143</v>
      </c>
      <c r="J168" s="82" t="s">
        <v>143</v>
      </c>
      <c r="K168" s="102">
        <v>0</v>
      </c>
      <c r="L168" s="102">
        <v>0</v>
      </c>
      <c r="M168" s="102">
        <v>0</v>
      </c>
      <c r="N168" s="102">
        <v>0</v>
      </c>
      <c r="O168" s="102">
        <v>0</v>
      </c>
      <c r="P168" s="102">
        <v>0</v>
      </c>
      <c r="Q168" s="82" t="s">
        <v>143</v>
      </c>
      <c r="R168" s="82" t="s">
        <v>143</v>
      </c>
    </row>
    <row r="169" spans="1:18" ht="35.25" thickTop="1" thickBot="1">
      <c r="A169" s="98" t="s">
        <v>177</v>
      </c>
      <c r="B169" s="89">
        <v>2630</v>
      </c>
      <c r="C169" s="89">
        <v>370</v>
      </c>
      <c r="D169" s="103">
        <v>0</v>
      </c>
      <c r="E169" s="82" t="s">
        <v>143</v>
      </c>
      <c r="F169" s="82" t="s">
        <v>143</v>
      </c>
      <c r="G169" s="82" t="s">
        <v>143</v>
      </c>
      <c r="H169" s="82" t="s">
        <v>143</v>
      </c>
      <c r="I169" s="82" t="s">
        <v>143</v>
      </c>
      <c r="J169" s="82" t="s">
        <v>143</v>
      </c>
      <c r="K169" s="103">
        <v>0</v>
      </c>
      <c r="L169" s="103">
        <v>0</v>
      </c>
      <c r="M169" s="103">
        <v>0</v>
      </c>
      <c r="N169" s="103">
        <v>0</v>
      </c>
      <c r="O169" s="103">
        <v>0</v>
      </c>
      <c r="P169" s="103">
        <v>0</v>
      </c>
      <c r="Q169" s="82" t="s">
        <v>143</v>
      </c>
      <c r="R169" s="82" t="s">
        <v>143</v>
      </c>
    </row>
    <row r="170" spans="1:18" ht="14.25" thickTop="1" thickBot="1">
      <c r="A170" s="96" t="s">
        <v>65</v>
      </c>
      <c r="B170" s="78">
        <v>2700</v>
      </c>
      <c r="C170" s="78">
        <v>380</v>
      </c>
      <c r="D170" s="80">
        <f>SUM(D171:D173)</f>
        <v>0</v>
      </c>
      <c r="E170" s="82" t="s">
        <v>143</v>
      </c>
      <c r="F170" s="82" t="s">
        <v>143</v>
      </c>
      <c r="G170" s="82" t="s">
        <v>143</v>
      </c>
      <c r="H170" s="82" t="s">
        <v>143</v>
      </c>
      <c r="I170" s="82" t="s">
        <v>143</v>
      </c>
      <c r="J170" s="82" t="s">
        <v>143</v>
      </c>
      <c r="K170" s="80">
        <f t="shared" ref="K170:P170" si="11">SUM(K171:K173)</f>
        <v>0</v>
      </c>
      <c r="L170" s="80">
        <f t="shared" si="11"/>
        <v>0</v>
      </c>
      <c r="M170" s="80">
        <f t="shared" si="11"/>
        <v>0</v>
      </c>
      <c r="N170" s="80">
        <f t="shared" si="11"/>
        <v>0</v>
      </c>
      <c r="O170" s="80">
        <f t="shared" si="11"/>
        <v>0</v>
      </c>
      <c r="P170" s="80">
        <f t="shared" si="11"/>
        <v>0</v>
      </c>
      <c r="Q170" s="82" t="s">
        <v>143</v>
      </c>
      <c r="R170" s="82" t="s">
        <v>143</v>
      </c>
    </row>
    <row r="171" spans="1:18" ht="14.25" thickTop="1" thickBot="1">
      <c r="A171" s="94" t="s">
        <v>66</v>
      </c>
      <c r="B171" s="89">
        <v>2710</v>
      </c>
      <c r="C171" s="89">
        <v>390</v>
      </c>
      <c r="D171" s="95">
        <v>0</v>
      </c>
      <c r="E171" s="82" t="s">
        <v>143</v>
      </c>
      <c r="F171" s="82" t="s">
        <v>143</v>
      </c>
      <c r="G171" s="82" t="s">
        <v>143</v>
      </c>
      <c r="H171" s="82" t="s">
        <v>143</v>
      </c>
      <c r="I171" s="82" t="s">
        <v>143</v>
      </c>
      <c r="J171" s="82" t="s">
        <v>143</v>
      </c>
      <c r="K171" s="95">
        <v>0</v>
      </c>
      <c r="L171" s="95">
        <v>0</v>
      </c>
      <c r="M171" s="95">
        <v>0</v>
      </c>
      <c r="N171" s="95">
        <v>0</v>
      </c>
      <c r="O171" s="95">
        <v>0</v>
      </c>
      <c r="P171" s="95">
        <v>0</v>
      </c>
      <c r="Q171" s="82" t="s">
        <v>143</v>
      </c>
      <c r="R171" s="82" t="s">
        <v>143</v>
      </c>
    </row>
    <row r="172" spans="1:18" ht="14.25" thickTop="1" thickBot="1">
      <c r="A172" s="94" t="s">
        <v>178</v>
      </c>
      <c r="B172" s="89">
        <v>2720</v>
      </c>
      <c r="C172" s="89">
        <v>400</v>
      </c>
      <c r="D172" s="95">
        <v>0</v>
      </c>
      <c r="E172" s="82" t="s">
        <v>143</v>
      </c>
      <c r="F172" s="82" t="s">
        <v>143</v>
      </c>
      <c r="G172" s="82" t="s">
        <v>143</v>
      </c>
      <c r="H172" s="82" t="s">
        <v>143</v>
      </c>
      <c r="I172" s="82" t="s">
        <v>143</v>
      </c>
      <c r="J172" s="82" t="s">
        <v>143</v>
      </c>
      <c r="K172" s="95">
        <v>0</v>
      </c>
      <c r="L172" s="95">
        <v>0</v>
      </c>
      <c r="M172" s="95">
        <v>0</v>
      </c>
      <c r="N172" s="95">
        <v>0</v>
      </c>
      <c r="O172" s="95">
        <v>0</v>
      </c>
      <c r="P172" s="95">
        <v>0</v>
      </c>
      <c r="Q172" s="82" t="s">
        <v>143</v>
      </c>
      <c r="R172" s="82" t="s">
        <v>143</v>
      </c>
    </row>
    <row r="173" spans="1:18" ht="14.25" thickTop="1" thickBot="1">
      <c r="A173" s="94" t="s">
        <v>68</v>
      </c>
      <c r="B173" s="89">
        <v>2730</v>
      </c>
      <c r="C173" s="89">
        <v>410</v>
      </c>
      <c r="D173" s="95">
        <v>0</v>
      </c>
      <c r="E173" s="82" t="s">
        <v>143</v>
      </c>
      <c r="F173" s="82" t="s">
        <v>143</v>
      </c>
      <c r="G173" s="82" t="s">
        <v>143</v>
      </c>
      <c r="H173" s="82" t="s">
        <v>143</v>
      </c>
      <c r="I173" s="82" t="s">
        <v>143</v>
      </c>
      <c r="J173" s="82" t="s">
        <v>143</v>
      </c>
      <c r="K173" s="95">
        <v>0</v>
      </c>
      <c r="L173" s="95">
        <v>0</v>
      </c>
      <c r="M173" s="95">
        <v>0</v>
      </c>
      <c r="N173" s="95">
        <v>0</v>
      </c>
      <c r="O173" s="95">
        <v>0</v>
      </c>
      <c r="P173" s="95">
        <v>0</v>
      </c>
      <c r="Q173" s="82" t="s">
        <v>143</v>
      </c>
      <c r="R173" s="82" t="s">
        <v>143</v>
      </c>
    </row>
    <row r="174" spans="1:18" ht="14.25" thickTop="1" thickBot="1">
      <c r="A174" s="96" t="s">
        <v>69</v>
      </c>
      <c r="B174" s="78">
        <v>2800</v>
      </c>
      <c r="C174" s="78">
        <v>420</v>
      </c>
      <c r="D174" s="81">
        <v>0</v>
      </c>
      <c r="E174" s="82" t="s">
        <v>143</v>
      </c>
      <c r="F174" s="82" t="s">
        <v>143</v>
      </c>
      <c r="G174" s="82" t="s">
        <v>143</v>
      </c>
      <c r="H174" s="82" t="s">
        <v>143</v>
      </c>
      <c r="I174" s="82" t="s">
        <v>143</v>
      </c>
      <c r="J174" s="82" t="s">
        <v>143</v>
      </c>
      <c r="K174" s="81">
        <v>0</v>
      </c>
      <c r="L174" s="81">
        <v>0</v>
      </c>
      <c r="M174" s="81">
        <v>0</v>
      </c>
      <c r="N174" s="81">
        <v>0</v>
      </c>
      <c r="O174" s="81">
        <v>0</v>
      </c>
      <c r="P174" s="81">
        <v>0</v>
      </c>
      <c r="Q174" s="82" t="s">
        <v>143</v>
      </c>
      <c r="R174" s="82" t="s">
        <v>143</v>
      </c>
    </row>
    <row r="175" spans="1:18" ht="14.25" thickTop="1" thickBot="1">
      <c r="A175" s="78" t="s">
        <v>70</v>
      </c>
      <c r="B175" s="78">
        <v>3000</v>
      </c>
      <c r="C175" s="78">
        <v>430</v>
      </c>
      <c r="D175" s="80">
        <f>D176+D190</f>
        <v>0</v>
      </c>
      <c r="E175" s="82" t="s">
        <v>143</v>
      </c>
      <c r="F175" s="82" t="s">
        <v>143</v>
      </c>
      <c r="G175" s="82" t="s">
        <v>143</v>
      </c>
      <c r="H175" s="82" t="s">
        <v>143</v>
      </c>
      <c r="I175" s="82" t="s">
        <v>143</v>
      </c>
      <c r="J175" s="82" t="s">
        <v>143</v>
      </c>
      <c r="K175" s="80">
        <f t="shared" ref="K175:P175" si="12">K176+K190</f>
        <v>0</v>
      </c>
      <c r="L175" s="80">
        <f t="shared" si="12"/>
        <v>0</v>
      </c>
      <c r="M175" s="80">
        <f t="shared" si="12"/>
        <v>0</v>
      </c>
      <c r="N175" s="80">
        <f t="shared" si="12"/>
        <v>0</v>
      </c>
      <c r="O175" s="80">
        <f t="shared" si="12"/>
        <v>0</v>
      </c>
      <c r="P175" s="80">
        <f t="shared" si="12"/>
        <v>0</v>
      </c>
      <c r="Q175" s="82" t="s">
        <v>143</v>
      </c>
      <c r="R175" s="82" t="s">
        <v>143</v>
      </c>
    </row>
    <row r="176" spans="1:18" ht="14.25" thickTop="1" thickBot="1">
      <c r="A176" s="87" t="s">
        <v>71</v>
      </c>
      <c r="B176" s="78">
        <v>3100</v>
      </c>
      <c r="C176" s="78">
        <v>440</v>
      </c>
      <c r="D176" s="80">
        <f>D177+D178+D181+D184+D188+D189</f>
        <v>0</v>
      </c>
      <c r="E176" s="82" t="s">
        <v>143</v>
      </c>
      <c r="F176" s="82" t="s">
        <v>143</v>
      </c>
      <c r="G176" s="82" t="s">
        <v>143</v>
      </c>
      <c r="H176" s="82" t="s">
        <v>143</v>
      </c>
      <c r="I176" s="82" t="s">
        <v>143</v>
      </c>
      <c r="J176" s="82" t="s">
        <v>143</v>
      </c>
      <c r="K176" s="80">
        <f t="shared" ref="K176:P176" si="13">K177+K178+K181+K184+K188+K189</f>
        <v>0</v>
      </c>
      <c r="L176" s="80">
        <f t="shared" si="13"/>
        <v>0</v>
      </c>
      <c r="M176" s="80">
        <f t="shared" si="13"/>
        <v>0</v>
      </c>
      <c r="N176" s="80">
        <f t="shared" si="13"/>
        <v>0</v>
      </c>
      <c r="O176" s="80">
        <f t="shared" si="13"/>
        <v>0</v>
      </c>
      <c r="P176" s="80">
        <f t="shared" si="13"/>
        <v>0</v>
      </c>
      <c r="Q176" s="82" t="s">
        <v>143</v>
      </c>
      <c r="R176" s="82" t="s">
        <v>143</v>
      </c>
    </row>
    <row r="177" spans="1:18" ht="24" thickTop="1" thickBot="1">
      <c r="A177" s="94" t="s">
        <v>72</v>
      </c>
      <c r="B177" s="89">
        <v>3110</v>
      </c>
      <c r="C177" s="89">
        <v>450</v>
      </c>
      <c r="D177" s="95">
        <v>0</v>
      </c>
      <c r="E177" s="82" t="s">
        <v>143</v>
      </c>
      <c r="F177" s="82" t="s">
        <v>143</v>
      </c>
      <c r="G177" s="82" t="s">
        <v>143</v>
      </c>
      <c r="H177" s="82" t="s">
        <v>143</v>
      </c>
      <c r="I177" s="82" t="s">
        <v>143</v>
      </c>
      <c r="J177" s="82" t="s">
        <v>143</v>
      </c>
      <c r="K177" s="95">
        <v>0</v>
      </c>
      <c r="L177" s="95">
        <v>0</v>
      </c>
      <c r="M177" s="95">
        <v>0</v>
      </c>
      <c r="N177" s="95">
        <v>0</v>
      </c>
      <c r="O177" s="95">
        <v>0</v>
      </c>
      <c r="P177" s="95">
        <v>0</v>
      </c>
      <c r="Q177" s="82" t="s">
        <v>143</v>
      </c>
      <c r="R177" s="82" t="s">
        <v>143</v>
      </c>
    </row>
    <row r="178" spans="1:18" ht="14.25" thickTop="1" thickBot="1">
      <c r="A178" s="98" t="s">
        <v>73</v>
      </c>
      <c r="B178" s="89">
        <v>3120</v>
      </c>
      <c r="C178" s="89">
        <v>460</v>
      </c>
      <c r="D178" s="90">
        <f>SUM(D179:D180)</f>
        <v>0</v>
      </c>
      <c r="E178" s="82" t="s">
        <v>143</v>
      </c>
      <c r="F178" s="82" t="s">
        <v>143</v>
      </c>
      <c r="G178" s="82" t="s">
        <v>143</v>
      </c>
      <c r="H178" s="82" t="s">
        <v>143</v>
      </c>
      <c r="I178" s="82" t="s">
        <v>143</v>
      </c>
      <c r="J178" s="82" t="s">
        <v>143</v>
      </c>
      <c r="K178" s="90">
        <f t="shared" ref="K178:P178" si="14">SUM(K179:K180)</f>
        <v>0</v>
      </c>
      <c r="L178" s="90">
        <f t="shared" si="14"/>
        <v>0</v>
      </c>
      <c r="M178" s="90">
        <f t="shared" si="14"/>
        <v>0</v>
      </c>
      <c r="N178" s="90">
        <f t="shared" si="14"/>
        <v>0</v>
      </c>
      <c r="O178" s="90">
        <f t="shared" si="14"/>
        <v>0</v>
      </c>
      <c r="P178" s="90">
        <f t="shared" si="14"/>
        <v>0</v>
      </c>
      <c r="Q178" s="82" t="s">
        <v>143</v>
      </c>
      <c r="R178" s="82" t="s">
        <v>143</v>
      </c>
    </row>
    <row r="179" spans="1:18" ht="24" thickTop="1" thickBot="1">
      <c r="A179" s="91" t="s">
        <v>74</v>
      </c>
      <c r="B179" s="75">
        <v>3121</v>
      </c>
      <c r="C179" s="75">
        <v>470</v>
      </c>
      <c r="D179" s="92">
        <v>0</v>
      </c>
      <c r="E179" s="82" t="s">
        <v>143</v>
      </c>
      <c r="F179" s="82" t="s">
        <v>143</v>
      </c>
      <c r="G179" s="82" t="s">
        <v>143</v>
      </c>
      <c r="H179" s="82" t="s">
        <v>143</v>
      </c>
      <c r="I179" s="82" t="s">
        <v>143</v>
      </c>
      <c r="J179" s="82" t="s">
        <v>143</v>
      </c>
      <c r="K179" s="92">
        <v>0</v>
      </c>
      <c r="L179" s="92">
        <v>0</v>
      </c>
      <c r="M179" s="92">
        <v>0</v>
      </c>
      <c r="N179" s="92">
        <v>0</v>
      </c>
      <c r="O179" s="92">
        <v>0</v>
      </c>
      <c r="P179" s="92">
        <v>0</v>
      </c>
      <c r="Q179" s="82" t="s">
        <v>143</v>
      </c>
      <c r="R179" s="82" t="s">
        <v>143</v>
      </c>
    </row>
    <row r="180" spans="1:18" ht="24" thickTop="1" thickBot="1">
      <c r="A180" s="91" t="s">
        <v>179</v>
      </c>
      <c r="B180" s="75">
        <v>3122</v>
      </c>
      <c r="C180" s="75">
        <v>480</v>
      </c>
      <c r="D180" s="92">
        <v>0</v>
      </c>
      <c r="E180" s="82" t="s">
        <v>143</v>
      </c>
      <c r="F180" s="82" t="s">
        <v>143</v>
      </c>
      <c r="G180" s="82" t="s">
        <v>143</v>
      </c>
      <c r="H180" s="82" t="s">
        <v>143</v>
      </c>
      <c r="I180" s="82" t="s">
        <v>143</v>
      </c>
      <c r="J180" s="82" t="s">
        <v>143</v>
      </c>
      <c r="K180" s="92">
        <v>0</v>
      </c>
      <c r="L180" s="92">
        <v>0</v>
      </c>
      <c r="M180" s="92">
        <v>0</v>
      </c>
      <c r="N180" s="92">
        <v>0</v>
      </c>
      <c r="O180" s="92">
        <v>0</v>
      </c>
      <c r="P180" s="92">
        <v>0</v>
      </c>
      <c r="Q180" s="82" t="s">
        <v>143</v>
      </c>
      <c r="R180" s="82" t="s">
        <v>143</v>
      </c>
    </row>
    <row r="181" spans="1:18" ht="14.25" thickTop="1" thickBot="1">
      <c r="A181" s="88" t="s">
        <v>76</v>
      </c>
      <c r="B181" s="89">
        <v>3130</v>
      </c>
      <c r="C181" s="89">
        <v>490</v>
      </c>
      <c r="D181" s="90">
        <f>SUM(D182:D183)</f>
        <v>0</v>
      </c>
      <c r="E181" s="82" t="s">
        <v>143</v>
      </c>
      <c r="F181" s="82" t="s">
        <v>143</v>
      </c>
      <c r="G181" s="82" t="s">
        <v>143</v>
      </c>
      <c r="H181" s="82" t="s">
        <v>143</v>
      </c>
      <c r="I181" s="82" t="s">
        <v>143</v>
      </c>
      <c r="J181" s="82" t="s">
        <v>143</v>
      </c>
      <c r="K181" s="90">
        <f t="shared" ref="K181:P181" si="15">SUM(K182:K183)</f>
        <v>0</v>
      </c>
      <c r="L181" s="90">
        <f t="shared" si="15"/>
        <v>0</v>
      </c>
      <c r="M181" s="90">
        <f t="shared" si="15"/>
        <v>0</v>
      </c>
      <c r="N181" s="90">
        <f t="shared" si="15"/>
        <v>0</v>
      </c>
      <c r="O181" s="90">
        <f t="shared" si="15"/>
        <v>0</v>
      </c>
      <c r="P181" s="90">
        <f t="shared" si="15"/>
        <v>0</v>
      </c>
      <c r="Q181" s="82" t="s">
        <v>143</v>
      </c>
      <c r="R181" s="82" t="s">
        <v>143</v>
      </c>
    </row>
    <row r="182" spans="1:18" ht="24" thickTop="1" thickBot="1">
      <c r="A182" s="91" t="s">
        <v>180</v>
      </c>
      <c r="B182" s="75">
        <v>3131</v>
      </c>
      <c r="C182" s="75">
        <v>500</v>
      </c>
      <c r="D182" s="92">
        <v>0</v>
      </c>
      <c r="E182" s="82" t="s">
        <v>143</v>
      </c>
      <c r="F182" s="82" t="s">
        <v>143</v>
      </c>
      <c r="G182" s="82" t="s">
        <v>143</v>
      </c>
      <c r="H182" s="82" t="s">
        <v>143</v>
      </c>
      <c r="I182" s="82" t="s">
        <v>143</v>
      </c>
      <c r="J182" s="82" t="s">
        <v>143</v>
      </c>
      <c r="K182" s="92">
        <v>0</v>
      </c>
      <c r="L182" s="92">
        <v>0</v>
      </c>
      <c r="M182" s="92">
        <v>0</v>
      </c>
      <c r="N182" s="92">
        <v>0</v>
      </c>
      <c r="O182" s="92">
        <v>0</v>
      </c>
      <c r="P182" s="92">
        <v>0</v>
      </c>
      <c r="Q182" s="82" t="s">
        <v>143</v>
      </c>
      <c r="R182" s="82" t="s">
        <v>143</v>
      </c>
    </row>
    <row r="183" spans="1:18" ht="14.25" thickTop="1" thickBot="1">
      <c r="A183" s="91" t="s">
        <v>181</v>
      </c>
      <c r="B183" s="75">
        <v>3132</v>
      </c>
      <c r="C183" s="75">
        <v>510</v>
      </c>
      <c r="D183" s="92">
        <v>0</v>
      </c>
      <c r="E183" s="82" t="s">
        <v>143</v>
      </c>
      <c r="F183" s="82" t="s">
        <v>143</v>
      </c>
      <c r="G183" s="82" t="s">
        <v>143</v>
      </c>
      <c r="H183" s="82" t="s">
        <v>143</v>
      </c>
      <c r="I183" s="82" t="s">
        <v>143</v>
      </c>
      <c r="J183" s="82" t="s">
        <v>143</v>
      </c>
      <c r="K183" s="92">
        <v>0</v>
      </c>
      <c r="L183" s="92">
        <v>0</v>
      </c>
      <c r="M183" s="92">
        <v>0</v>
      </c>
      <c r="N183" s="92">
        <v>0</v>
      </c>
      <c r="O183" s="92">
        <v>0</v>
      </c>
      <c r="P183" s="92">
        <v>0</v>
      </c>
      <c r="Q183" s="82" t="s">
        <v>143</v>
      </c>
      <c r="R183" s="82" t="s">
        <v>143</v>
      </c>
    </row>
    <row r="184" spans="1:18" ht="14.25" thickTop="1" thickBot="1">
      <c r="A184" s="88" t="s">
        <v>182</v>
      </c>
      <c r="B184" s="89">
        <v>3140</v>
      </c>
      <c r="C184" s="89">
        <v>520</v>
      </c>
      <c r="D184" s="90">
        <f>SUM(D185:D187)</f>
        <v>0</v>
      </c>
      <c r="E184" s="82" t="s">
        <v>143</v>
      </c>
      <c r="F184" s="82" t="s">
        <v>143</v>
      </c>
      <c r="G184" s="82" t="s">
        <v>143</v>
      </c>
      <c r="H184" s="82" t="s">
        <v>143</v>
      </c>
      <c r="I184" s="82" t="s">
        <v>143</v>
      </c>
      <c r="J184" s="82" t="s">
        <v>143</v>
      </c>
      <c r="K184" s="90">
        <f t="shared" ref="K184:P184" si="16">SUM(K185:K187)</f>
        <v>0</v>
      </c>
      <c r="L184" s="90">
        <f t="shared" si="16"/>
        <v>0</v>
      </c>
      <c r="M184" s="90">
        <f t="shared" si="16"/>
        <v>0</v>
      </c>
      <c r="N184" s="90">
        <f t="shared" si="16"/>
        <v>0</v>
      </c>
      <c r="O184" s="90">
        <f t="shared" si="16"/>
        <v>0</v>
      </c>
      <c r="P184" s="90">
        <f t="shared" si="16"/>
        <v>0</v>
      </c>
      <c r="Q184" s="82" t="s">
        <v>143</v>
      </c>
      <c r="R184" s="82" t="s">
        <v>143</v>
      </c>
    </row>
    <row r="185" spans="1:18" ht="24.75" thickTop="1" thickBot="1">
      <c r="A185" s="104" t="s">
        <v>183</v>
      </c>
      <c r="B185" s="75">
        <v>3141</v>
      </c>
      <c r="C185" s="75">
        <v>530</v>
      </c>
      <c r="D185" s="92">
        <v>0</v>
      </c>
      <c r="E185" s="82" t="s">
        <v>143</v>
      </c>
      <c r="F185" s="82" t="s">
        <v>143</v>
      </c>
      <c r="G185" s="82" t="s">
        <v>143</v>
      </c>
      <c r="H185" s="82" t="s">
        <v>143</v>
      </c>
      <c r="I185" s="82" t="s">
        <v>143</v>
      </c>
      <c r="J185" s="82" t="s">
        <v>143</v>
      </c>
      <c r="K185" s="92">
        <v>0</v>
      </c>
      <c r="L185" s="92">
        <v>0</v>
      </c>
      <c r="M185" s="92">
        <v>0</v>
      </c>
      <c r="N185" s="92">
        <v>0</v>
      </c>
      <c r="O185" s="92">
        <v>0</v>
      </c>
      <c r="P185" s="92">
        <v>0</v>
      </c>
      <c r="Q185" s="82" t="s">
        <v>143</v>
      </c>
      <c r="R185" s="82" t="s">
        <v>143</v>
      </c>
    </row>
    <row r="186" spans="1:18" ht="24.75" thickTop="1" thickBot="1">
      <c r="A186" s="104" t="s">
        <v>184</v>
      </c>
      <c r="B186" s="75">
        <v>3142</v>
      </c>
      <c r="C186" s="75">
        <v>540</v>
      </c>
      <c r="D186" s="92">
        <v>0</v>
      </c>
      <c r="E186" s="82" t="s">
        <v>143</v>
      </c>
      <c r="F186" s="82" t="s">
        <v>143</v>
      </c>
      <c r="G186" s="82" t="s">
        <v>143</v>
      </c>
      <c r="H186" s="82" t="s">
        <v>143</v>
      </c>
      <c r="I186" s="82" t="s">
        <v>143</v>
      </c>
      <c r="J186" s="82" t="s">
        <v>143</v>
      </c>
      <c r="K186" s="92">
        <v>0</v>
      </c>
      <c r="L186" s="92">
        <v>0</v>
      </c>
      <c r="M186" s="92">
        <v>0</v>
      </c>
      <c r="N186" s="92">
        <v>0</v>
      </c>
      <c r="O186" s="92">
        <v>0</v>
      </c>
      <c r="P186" s="92">
        <v>0</v>
      </c>
      <c r="Q186" s="82" t="s">
        <v>143</v>
      </c>
      <c r="R186" s="82" t="s">
        <v>143</v>
      </c>
    </row>
    <row r="187" spans="1:18" ht="24.75" thickTop="1" thickBot="1">
      <c r="A187" s="104" t="s">
        <v>185</v>
      </c>
      <c r="B187" s="75">
        <v>3143</v>
      </c>
      <c r="C187" s="75">
        <v>550</v>
      </c>
      <c r="D187" s="92">
        <v>0</v>
      </c>
      <c r="E187" s="82" t="s">
        <v>143</v>
      </c>
      <c r="F187" s="82" t="s">
        <v>143</v>
      </c>
      <c r="G187" s="82" t="s">
        <v>143</v>
      </c>
      <c r="H187" s="82" t="s">
        <v>143</v>
      </c>
      <c r="I187" s="82" t="s">
        <v>143</v>
      </c>
      <c r="J187" s="82" t="s">
        <v>143</v>
      </c>
      <c r="K187" s="92">
        <v>0</v>
      </c>
      <c r="L187" s="92">
        <v>0</v>
      </c>
      <c r="M187" s="92">
        <v>0</v>
      </c>
      <c r="N187" s="92">
        <v>0</v>
      </c>
      <c r="O187" s="92">
        <v>0</v>
      </c>
      <c r="P187" s="92">
        <v>0</v>
      </c>
      <c r="Q187" s="82" t="s">
        <v>143</v>
      </c>
      <c r="R187" s="82" t="s">
        <v>143</v>
      </c>
    </row>
    <row r="188" spans="1:18" ht="14.25" thickTop="1" thickBot="1">
      <c r="A188" s="88" t="s">
        <v>83</v>
      </c>
      <c r="B188" s="89">
        <v>3150</v>
      </c>
      <c r="C188" s="89">
        <v>560</v>
      </c>
      <c r="D188" s="95">
        <v>0</v>
      </c>
      <c r="E188" s="82" t="s">
        <v>143</v>
      </c>
      <c r="F188" s="82" t="s">
        <v>143</v>
      </c>
      <c r="G188" s="82" t="s">
        <v>143</v>
      </c>
      <c r="H188" s="82" t="s">
        <v>143</v>
      </c>
      <c r="I188" s="82" t="s">
        <v>143</v>
      </c>
      <c r="J188" s="82" t="s">
        <v>143</v>
      </c>
      <c r="K188" s="95">
        <v>0</v>
      </c>
      <c r="L188" s="95">
        <v>0</v>
      </c>
      <c r="M188" s="95">
        <v>0</v>
      </c>
      <c r="N188" s="95">
        <v>0</v>
      </c>
      <c r="O188" s="95">
        <v>0</v>
      </c>
      <c r="P188" s="95">
        <v>0</v>
      </c>
      <c r="Q188" s="82" t="s">
        <v>143</v>
      </c>
      <c r="R188" s="82" t="s">
        <v>143</v>
      </c>
    </row>
    <row r="189" spans="1:18" ht="24" thickTop="1" thickBot="1">
      <c r="A189" s="88" t="s">
        <v>186</v>
      </c>
      <c r="B189" s="89">
        <v>3160</v>
      </c>
      <c r="C189" s="89">
        <v>570</v>
      </c>
      <c r="D189" s="95">
        <v>0</v>
      </c>
      <c r="E189" s="82" t="s">
        <v>143</v>
      </c>
      <c r="F189" s="82" t="s">
        <v>143</v>
      </c>
      <c r="G189" s="82" t="s">
        <v>143</v>
      </c>
      <c r="H189" s="82" t="s">
        <v>143</v>
      </c>
      <c r="I189" s="82" t="s">
        <v>143</v>
      </c>
      <c r="J189" s="82" t="s">
        <v>143</v>
      </c>
      <c r="K189" s="95">
        <v>0</v>
      </c>
      <c r="L189" s="95">
        <v>0</v>
      </c>
      <c r="M189" s="95">
        <v>0</v>
      </c>
      <c r="N189" s="95">
        <v>0</v>
      </c>
      <c r="O189" s="95">
        <v>0</v>
      </c>
      <c r="P189" s="95">
        <v>0</v>
      </c>
      <c r="Q189" s="82" t="s">
        <v>143</v>
      </c>
      <c r="R189" s="82" t="s">
        <v>143</v>
      </c>
    </row>
    <row r="190" spans="1:18" ht="14.25" thickTop="1" thickBot="1">
      <c r="A190" s="87" t="s">
        <v>85</v>
      </c>
      <c r="B190" s="78">
        <v>3200</v>
      </c>
      <c r="C190" s="78">
        <v>580</v>
      </c>
      <c r="D190" s="80">
        <f>SUM(D191:D194)</f>
        <v>0</v>
      </c>
      <c r="E190" s="82" t="s">
        <v>143</v>
      </c>
      <c r="F190" s="82" t="s">
        <v>143</v>
      </c>
      <c r="G190" s="82" t="s">
        <v>143</v>
      </c>
      <c r="H190" s="82" t="s">
        <v>143</v>
      </c>
      <c r="I190" s="82" t="s">
        <v>143</v>
      </c>
      <c r="J190" s="82" t="s">
        <v>143</v>
      </c>
      <c r="K190" s="80">
        <f t="shared" ref="K190:P190" si="17">SUM(K191:K194)</f>
        <v>0</v>
      </c>
      <c r="L190" s="80">
        <f t="shared" si="17"/>
        <v>0</v>
      </c>
      <c r="M190" s="80">
        <f t="shared" si="17"/>
        <v>0</v>
      </c>
      <c r="N190" s="80">
        <f t="shared" si="17"/>
        <v>0</v>
      </c>
      <c r="O190" s="80">
        <f t="shared" si="17"/>
        <v>0</v>
      </c>
      <c r="P190" s="80">
        <f t="shared" si="17"/>
        <v>0</v>
      </c>
      <c r="Q190" s="82" t="s">
        <v>143</v>
      </c>
      <c r="R190" s="82" t="s">
        <v>143</v>
      </c>
    </row>
    <row r="191" spans="1:18" ht="35.25" thickTop="1" thickBot="1">
      <c r="A191" s="94" t="s">
        <v>86</v>
      </c>
      <c r="B191" s="89">
        <v>3210</v>
      </c>
      <c r="C191" s="89">
        <v>590</v>
      </c>
      <c r="D191" s="95">
        <v>0</v>
      </c>
      <c r="E191" s="82" t="s">
        <v>143</v>
      </c>
      <c r="F191" s="82" t="s">
        <v>143</v>
      </c>
      <c r="G191" s="82" t="s">
        <v>143</v>
      </c>
      <c r="H191" s="82" t="s">
        <v>143</v>
      </c>
      <c r="I191" s="82" t="s">
        <v>143</v>
      </c>
      <c r="J191" s="82" t="s">
        <v>143</v>
      </c>
      <c r="K191" s="95">
        <v>0</v>
      </c>
      <c r="L191" s="95">
        <v>0</v>
      </c>
      <c r="M191" s="95">
        <v>0</v>
      </c>
      <c r="N191" s="95">
        <v>0</v>
      </c>
      <c r="O191" s="95">
        <v>0</v>
      </c>
      <c r="P191" s="95">
        <v>0</v>
      </c>
      <c r="Q191" s="82" t="s">
        <v>143</v>
      </c>
      <c r="R191" s="82" t="s">
        <v>143</v>
      </c>
    </row>
    <row r="192" spans="1:18" ht="24" thickTop="1" thickBot="1">
      <c r="A192" s="94" t="s">
        <v>87</v>
      </c>
      <c r="B192" s="89">
        <v>3220</v>
      </c>
      <c r="C192" s="89">
        <v>600</v>
      </c>
      <c r="D192" s="95">
        <v>0</v>
      </c>
      <c r="E192" s="82" t="s">
        <v>143</v>
      </c>
      <c r="F192" s="82" t="s">
        <v>143</v>
      </c>
      <c r="G192" s="82" t="s">
        <v>143</v>
      </c>
      <c r="H192" s="82" t="s">
        <v>143</v>
      </c>
      <c r="I192" s="82" t="s">
        <v>143</v>
      </c>
      <c r="J192" s="82" t="s">
        <v>143</v>
      </c>
      <c r="K192" s="95">
        <v>0</v>
      </c>
      <c r="L192" s="95">
        <v>0</v>
      </c>
      <c r="M192" s="95">
        <v>0</v>
      </c>
      <c r="N192" s="95">
        <v>0</v>
      </c>
      <c r="O192" s="95">
        <v>0</v>
      </c>
      <c r="P192" s="95">
        <v>0</v>
      </c>
      <c r="Q192" s="82" t="s">
        <v>143</v>
      </c>
      <c r="R192" s="82" t="s">
        <v>143</v>
      </c>
    </row>
    <row r="193" spans="1:18" ht="35.25" thickTop="1" thickBot="1">
      <c r="A193" s="88" t="s">
        <v>187</v>
      </c>
      <c r="B193" s="89">
        <v>3230</v>
      </c>
      <c r="C193" s="89">
        <v>610</v>
      </c>
      <c r="D193" s="95">
        <v>0</v>
      </c>
      <c r="E193" s="82" t="s">
        <v>143</v>
      </c>
      <c r="F193" s="82" t="s">
        <v>143</v>
      </c>
      <c r="G193" s="82" t="s">
        <v>143</v>
      </c>
      <c r="H193" s="82" t="s">
        <v>143</v>
      </c>
      <c r="I193" s="82" t="s">
        <v>143</v>
      </c>
      <c r="J193" s="82" t="s">
        <v>143</v>
      </c>
      <c r="K193" s="95">
        <v>0</v>
      </c>
      <c r="L193" s="95">
        <v>0</v>
      </c>
      <c r="M193" s="95">
        <v>0</v>
      </c>
      <c r="N193" s="95">
        <v>0</v>
      </c>
      <c r="O193" s="95">
        <v>0</v>
      </c>
      <c r="P193" s="95">
        <v>0</v>
      </c>
      <c r="Q193" s="82" t="s">
        <v>143</v>
      </c>
      <c r="R193" s="82" t="s">
        <v>143</v>
      </c>
    </row>
    <row r="194" spans="1:18" ht="14.25" thickTop="1" thickBot="1">
      <c r="A194" s="94" t="s">
        <v>89</v>
      </c>
      <c r="B194" s="89">
        <v>3240</v>
      </c>
      <c r="C194" s="89">
        <v>620</v>
      </c>
      <c r="D194" s="95">
        <v>0</v>
      </c>
      <c r="E194" s="82" t="s">
        <v>143</v>
      </c>
      <c r="F194" s="82" t="s">
        <v>143</v>
      </c>
      <c r="G194" s="82" t="s">
        <v>143</v>
      </c>
      <c r="H194" s="82" t="s">
        <v>143</v>
      </c>
      <c r="I194" s="82" t="s">
        <v>143</v>
      </c>
      <c r="J194" s="82" t="s">
        <v>143</v>
      </c>
      <c r="K194" s="95">
        <v>0</v>
      </c>
      <c r="L194" s="95">
        <v>0</v>
      </c>
      <c r="M194" s="95">
        <v>0</v>
      </c>
      <c r="N194" s="95">
        <v>0</v>
      </c>
      <c r="O194" s="95">
        <v>0</v>
      </c>
      <c r="P194" s="95">
        <v>0</v>
      </c>
      <c r="Q194" s="82" t="s">
        <v>143</v>
      </c>
      <c r="R194" s="82" t="s">
        <v>143</v>
      </c>
    </row>
    <row r="195" spans="1:18" ht="13.5" thickTop="1">
      <c r="A195" s="105"/>
      <c r="B195" s="106"/>
      <c r="C195" s="106"/>
      <c r="D195" s="107"/>
      <c r="E195" s="107"/>
      <c r="F195" s="108"/>
      <c r="G195" s="108"/>
      <c r="H195" s="108"/>
      <c r="I195" s="108"/>
      <c r="J195" s="108"/>
      <c r="K195" s="107"/>
      <c r="L195" s="107"/>
      <c r="M195" s="107"/>
      <c r="N195" s="107"/>
      <c r="O195" s="107"/>
      <c r="P195" s="107"/>
      <c r="Q195" s="107"/>
      <c r="R195" s="108"/>
    </row>
    <row r="196" spans="1:18">
      <c r="A196" s="109"/>
      <c r="B196" s="110"/>
      <c r="C196" s="110"/>
      <c r="D196" s="111"/>
      <c r="E196" s="111"/>
      <c r="F196" s="112"/>
      <c r="G196" s="112"/>
      <c r="H196" s="112"/>
      <c r="I196" s="112"/>
      <c r="J196" s="112"/>
      <c r="K196" s="111"/>
      <c r="L196" s="111"/>
      <c r="M196" s="111"/>
      <c r="N196" s="111"/>
      <c r="O196" s="111"/>
      <c r="P196" s="111"/>
      <c r="Q196" s="111"/>
      <c r="R196" s="112"/>
    </row>
    <row r="197" spans="1:18" ht="22.5">
      <c r="A197" s="109" t="s">
        <v>188</v>
      </c>
      <c r="B197" s="110">
        <v>2450</v>
      </c>
      <c r="C197" s="110">
        <v>610</v>
      </c>
      <c r="D197" s="111" t="s">
        <v>189</v>
      </c>
      <c r="E197" s="111"/>
      <c r="F197" s="112" t="s">
        <v>143</v>
      </c>
      <c r="G197" s="112" t="s">
        <v>143</v>
      </c>
      <c r="H197" s="112" t="s">
        <v>143</v>
      </c>
      <c r="I197" s="112" t="s">
        <v>143</v>
      </c>
      <c r="J197" s="112" t="s">
        <v>143</v>
      </c>
      <c r="K197" s="111" t="s">
        <v>189</v>
      </c>
      <c r="L197" s="111"/>
      <c r="M197" s="111"/>
      <c r="N197" s="111" t="s">
        <v>189</v>
      </c>
      <c r="O197" s="111" t="s">
        <v>189</v>
      </c>
      <c r="P197" s="111" t="s">
        <v>189</v>
      </c>
      <c r="Q197" s="111"/>
      <c r="R197" s="112" t="s">
        <v>143</v>
      </c>
    </row>
    <row r="198" spans="1:18">
      <c r="A198" s="113" t="s">
        <v>190</v>
      </c>
      <c r="B198" s="114">
        <v>4100</v>
      </c>
      <c r="C198" s="114">
        <v>620</v>
      </c>
      <c r="D198" s="112" t="s">
        <v>143</v>
      </c>
      <c r="E198" s="112"/>
      <c r="F198" s="112" t="s">
        <v>143</v>
      </c>
      <c r="G198" s="112" t="s">
        <v>143</v>
      </c>
      <c r="H198" s="112" t="s">
        <v>143</v>
      </c>
      <c r="I198" s="112" t="s">
        <v>143</v>
      </c>
      <c r="J198" s="112" t="s">
        <v>143</v>
      </c>
      <c r="K198" s="112" t="s">
        <v>143</v>
      </c>
      <c r="L198" s="112"/>
      <c r="M198" s="112"/>
      <c r="N198" s="112" t="s">
        <v>143</v>
      </c>
      <c r="O198" s="112" t="s">
        <v>143</v>
      </c>
      <c r="P198" s="112" t="s">
        <v>143</v>
      </c>
      <c r="Q198" s="112"/>
      <c r="R198" s="112" t="s">
        <v>143</v>
      </c>
    </row>
    <row r="199" spans="1:18">
      <c r="A199" s="109" t="s">
        <v>90</v>
      </c>
      <c r="B199" s="110">
        <v>4110</v>
      </c>
      <c r="C199" s="114">
        <v>630</v>
      </c>
      <c r="D199" s="112" t="s">
        <v>143</v>
      </c>
      <c r="E199" s="112"/>
      <c r="F199" s="112" t="s">
        <v>143</v>
      </c>
      <c r="G199" s="112" t="s">
        <v>143</v>
      </c>
      <c r="H199" s="112" t="s">
        <v>143</v>
      </c>
      <c r="I199" s="112" t="s">
        <v>143</v>
      </c>
      <c r="J199" s="112" t="s">
        <v>143</v>
      </c>
      <c r="K199" s="112" t="s">
        <v>143</v>
      </c>
      <c r="L199" s="112"/>
      <c r="M199" s="112"/>
      <c r="N199" s="112" t="s">
        <v>143</v>
      </c>
      <c r="O199" s="112" t="s">
        <v>143</v>
      </c>
      <c r="P199" s="112" t="s">
        <v>143</v>
      </c>
      <c r="Q199" s="112"/>
      <c r="R199" s="112" t="s">
        <v>143</v>
      </c>
    </row>
    <row r="200" spans="1:18" ht="22.5">
      <c r="A200" s="115" t="s">
        <v>191</v>
      </c>
      <c r="B200" s="116">
        <v>4111</v>
      </c>
      <c r="C200" s="114">
        <v>640</v>
      </c>
      <c r="D200" s="112" t="s">
        <v>143</v>
      </c>
      <c r="E200" s="112"/>
      <c r="F200" s="112" t="s">
        <v>143</v>
      </c>
      <c r="G200" s="112" t="s">
        <v>143</v>
      </c>
      <c r="H200" s="112" t="s">
        <v>143</v>
      </c>
      <c r="I200" s="112" t="s">
        <v>143</v>
      </c>
      <c r="J200" s="112" t="s">
        <v>143</v>
      </c>
      <c r="K200" s="112" t="s">
        <v>143</v>
      </c>
      <c r="L200" s="112"/>
      <c r="M200" s="112"/>
      <c r="N200" s="112" t="s">
        <v>143</v>
      </c>
      <c r="O200" s="112" t="s">
        <v>143</v>
      </c>
      <c r="P200" s="112" t="s">
        <v>143</v>
      </c>
      <c r="Q200" s="112"/>
      <c r="R200" s="112" t="s">
        <v>143</v>
      </c>
    </row>
    <row r="201" spans="1:18" ht="22.5">
      <c r="A201" s="115" t="s">
        <v>192</v>
      </c>
      <c r="B201" s="116">
        <v>4112</v>
      </c>
      <c r="C201" s="114">
        <v>650</v>
      </c>
      <c r="D201" s="112" t="s">
        <v>143</v>
      </c>
      <c r="E201" s="112"/>
      <c r="F201" s="112" t="s">
        <v>143</v>
      </c>
      <c r="G201" s="112" t="s">
        <v>143</v>
      </c>
      <c r="H201" s="112" t="s">
        <v>143</v>
      </c>
      <c r="I201" s="112" t="s">
        <v>143</v>
      </c>
      <c r="J201" s="112" t="s">
        <v>143</v>
      </c>
      <c r="K201" s="112" t="s">
        <v>143</v>
      </c>
      <c r="L201" s="112"/>
      <c r="M201" s="112"/>
      <c r="N201" s="112" t="s">
        <v>143</v>
      </c>
      <c r="O201" s="112" t="s">
        <v>143</v>
      </c>
      <c r="P201" s="112" t="s">
        <v>143</v>
      </c>
      <c r="Q201" s="112"/>
      <c r="R201" s="112" t="s">
        <v>143</v>
      </c>
    </row>
    <row r="202" spans="1:18">
      <c r="A202" s="117" t="s">
        <v>193</v>
      </c>
      <c r="B202" s="116">
        <v>4113</v>
      </c>
      <c r="C202" s="114">
        <v>660</v>
      </c>
      <c r="D202" s="112" t="s">
        <v>143</v>
      </c>
      <c r="E202" s="112"/>
      <c r="F202" s="112" t="s">
        <v>143</v>
      </c>
      <c r="G202" s="112" t="s">
        <v>143</v>
      </c>
      <c r="H202" s="112" t="s">
        <v>143</v>
      </c>
      <c r="I202" s="112" t="s">
        <v>143</v>
      </c>
      <c r="J202" s="112" t="s">
        <v>143</v>
      </c>
      <c r="K202" s="112" t="s">
        <v>143</v>
      </c>
      <c r="L202" s="112"/>
      <c r="M202" s="112"/>
      <c r="N202" s="112" t="s">
        <v>143</v>
      </c>
      <c r="O202" s="112" t="s">
        <v>143</v>
      </c>
      <c r="P202" s="112" t="s">
        <v>143</v>
      </c>
      <c r="Q202" s="112"/>
      <c r="R202" s="112" t="s">
        <v>143</v>
      </c>
    </row>
    <row r="203" spans="1:18">
      <c r="A203" s="109" t="s">
        <v>194</v>
      </c>
      <c r="B203" s="110">
        <v>4120</v>
      </c>
      <c r="C203" s="114">
        <v>670</v>
      </c>
      <c r="D203" s="112" t="s">
        <v>143</v>
      </c>
      <c r="E203" s="112"/>
      <c r="F203" s="112" t="s">
        <v>143</v>
      </c>
      <c r="G203" s="112" t="s">
        <v>143</v>
      </c>
      <c r="H203" s="112" t="s">
        <v>143</v>
      </c>
      <c r="I203" s="112" t="s">
        <v>143</v>
      </c>
      <c r="J203" s="112" t="s">
        <v>143</v>
      </c>
      <c r="K203" s="112" t="s">
        <v>143</v>
      </c>
      <c r="L203" s="112"/>
      <c r="M203" s="112"/>
      <c r="N203" s="112" t="s">
        <v>143</v>
      </c>
      <c r="O203" s="112" t="s">
        <v>143</v>
      </c>
      <c r="P203" s="112" t="s">
        <v>143</v>
      </c>
      <c r="Q203" s="112"/>
      <c r="R203" s="112" t="s">
        <v>143</v>
      </c>
    </row>
    <row r="204" spans="1:18" ht="21">
      <c r="A204" s="118" t="s">
        <v>195</v>
      </c>
      <c r="B204" s="116">
        <v>4121</v>
      </c>
      <c r="C204" s="114">
        <v>680</v>
      </c>
      <c r="D204" s="112" t="s">
        <v>143</v>
      </c>
      <c r="E204" s="112"/>
      <c r="F204" s="112" t="s">
        <v>143</v>
      </c>
      <c r="G204" s="112" t="s">
        <v>143</v>
      </c>
      <c r="H204" s="112" t="s">
        <v>143</v>
      </c>
      <c r="I204" s="112" t="s">
        <v>143</v>
      </c>
      <c r="J204" s="112" t="s">
        <v>143</v>
      </c>
      <c r="K204" s="112" t="s">
        <v>143</v>
      </c>
      <c r="L204" s="112"/>
      <c r="M204" s="112"/>
      <c r="N204" s="112" t="s">
        <v>143</v>
      </c>
      <c r="O204" s="112" t="s">
        <v>143</v>
      </c>
      <c r="P204" s="112" t="s">
        <v>143</v>
      </c>
      <c r="Q204" s="112"/>
      <c r="R204" s="112" t="s">
        <v>143</v>
      </c>
    </row>
    <row r="205" spans="1:18" ht="21">
      <c r="A205" s="118" t="s">
        <v>196</v>
      </c>
      <c r="B205" s="116">
        <v>4122</v>
      </c>
      <c r="C205" s="114">
        <v>690</v>
      </c>
      <c r="D205" s="112" t="s">
        <v>143</v>
      </c>
      <c r="E205" s="112"/>
      <c r="F205" s="112" t="s">
        <v>143</v>
      </c>
      <c r="G205" s="112" t="s">
        <v>143</v>
      </c>
      <c r="H205" s="112" t="s">
        <v>143</v>
      </c>
      <c r="I205" s="112" t="s">
        <v>143</v>
      </c>
      <c r="J205" s="112" t="s">
        <v>143</v>
      </c>
      <c r="K205" s="112" t="s">
        <v>143</v>
      </c>
      <c r="L205" s="112"/>
      <c r="M205" s="112"/>
      <c r="N205" s="112" t="s">
        <v>143</v>
      </c>
      <c r="O205" s="112" t="s">
        <v>143</v>
      </c>
      <c r="P205" s="112" t="s">
        <v>143</v>
      </c>
      <c r="Q205" s="112"/>
      <c r="R205" s="112" t="s">
        <v>143</v>
      </c>
    </row>
    <row r="206" spans="1:18">
      <c r="A206" s="115" t="s">
        <v>197</v>
      </c>
      <c r="B206" s="116">
        <v>4123</v>
      </c>
      <c r="C206" s="114">
        <v>700</v>
      </c>
      <c r="D206" s="112" t="s">
        <v>143</v>
      </c>
      <c r="E206" s="112"/>
      <c r="F206" s="112" t="s">
        <v>143</v>
      </c>
      <c r="G206" s="112" t="s">
        <v>143</v>
      </c>
      <c r="H206" s="112" t="s">
        <v>143</v>
      </c>
      <c r="I206" s="112" t="s">
        <v>143</v>
      </c>
      <c r="J206" s="112" t="s">
        <v>143</v>
      </c>
      <c r="K206" s="112" t="s">
        <v>143</v>
      </c>
      <c r="L206" s="112"/>
      <c r="M206" s="112"/>
      <c r="N206" s="112" t="s">
        <v>143</v>
      </c>
      <c r="O206" s="112" t="s">
        <v>143</v>
      </c>
      <c r="P206" s="112" t="s">
        <v>143</v>
      </c>
      <c r="Q206" s="112"/>
      <c r="R206" s="112" t="s">
        <v>143</v>
      </c>
    </row>
    <row r="207" spans="1:18">
      <c r="A207" s="113" t="s">
        <v>198</v>
      </c>
      <c r="B207" s="114">
        <v>4200</v>
      </c>
      <c r="C207" s="114">
        <v>710</v>
      </c>
      <c r="D207" s="112" t="s">
        <v>143</v>
      </c>
      <c r="E207" s="112"/>
      <c r="F207" s="112" t="s">
        <v>143</v>
      </c>
      <c r="G207" s="112" t="s">
        <v>143</v>
      </c>
      <c r="H207" s="112" t="s">
        <v>143</v>
      </c>
      <c r="I207" s="112" t="s">
        <v>143</v>
      </c>
      <c r="J207" s="112" t="s">
        <v>143</v>
      </c>
      <c r="K207" s="112" t="s">
        <v>143</v>
      </c>
      <c r="L207" s="112"/>
      <c r="M207" s="112"/>
      <c r="N207" s="112" t="s">
        <v>143</v>
      </c>
      <c r="O207" s="112" t="s">
        <v>143</v>
      </c>
      <c r="P207" s="112" t="s">
        <v>143</v>
      </c>
      <c r="Q207" s="112"/>
      <c r="R207" s="112" t="s">
        <v>143</v>
      </c>
    </row>
    <row r="208" spans="1:18">
      <c r="A208" s="109" t="s">
        <v>94</v>
      </c>
      <c r="B208" s="110">
        <v>4210</v>
      </c>
      <c r="C208" s="114">
        <v>720</v>
      </c>
      <c r="D208" s="112" t="s">
        <v>143</v>
      </c>
      <c r="E208" s="112"/>
      <c r="F208" s="112" t="s">
        <v>143</v>
      </c>
      <c r="G208" s="112" t="s">
        <v>143</v>
      </c>
      <c r="H208" s="112" t="s">
        <v>143</v>
      </c>
      <c r="I208" s="112" t="s">
        <v>143</v>
      </c>
      <c r="J208" s="112" t="s">
        <v>143</v>
      </c>
      <c r="K208" s="112" t="s">
        <v>143</v>
      </c>
      <c r="L208" s="112"/>
      <c r="M208" s="112"/>
      <c r="N208" s="112" t="s">
        <v>143</v>
      </c>
      <c r="O208" s="112" t="s">
        <v>143</v>
      </c>
      <c r="P208" s="112" t="s">
        <v>143</v>
      </c>
      <c r="Q208" s="112"/>
      <c r="R208" s="112" t="s">
        <v>143</v>
      </c>
    </row>
    <row r="209" spans="1:18">
      <c r="A209" s="109" t="s">
        <v>199</v>
      </c>
      <c r="B209" s="110">
        <v>4220</v>
      </c>
      <c r="C209" s="114">
        <v>730</v>
      </c>
      <c r="D209" s="112" t="s">
        <v>143</v>
      </c>
      <c r="E209" s="112"/>
      <c r="F209" s="112" t="s">
        <v>143</v>
      </c>
      <c r="G209" s="112" t="s">
        <v>143</v>
      </c>
      <c r="H209" s="112" t="s">
        <v>143</v>
      </c>
      <c r="I209" s="112" t="s">
        <v>143</v>
      </c>
      <c r="J209" s="112" t="s">
        <v>143</v>
      </c>
      <c r="K209" s="112" t="s">
        <v>143</v>
      </c>
      <c r="L209" s="112"/>
      <c r="M209" s="112"/>
      <c r="N209" s="112" t="s">
        <v>143</v>
      </c>
      <c r="O209" s="112" t="s">
        <v>143</v>
      </c>
      <c r="P209" s="112" t="s">
        <v>143</v>
      </c>
      <c r="Q209" s="112"/>
      <c r="R209" s="112" t="s">
        <v>143</v>
      </c>
    </row>
    <row r="210" spans="1:18">
      <c r="A210" s="119"/>
      <c r="B210" s="120"/>
      <c r="C210" s="121"/>
      <c r="D210" s="122"/>
      <c r="E210" s="122"/>
      <c r="F210" s="122"/>
      <c r="J210" s="123"/>
      <c r="K210" s="123"/>
      <c r="L210" s="123"/>
      <c r="M210" s="123"/>
      <c r="N210" s="123"/>
      <c r="O210" s="123"/>
      <c r="P210" s="123"/>
      <c r="Q210" s="123"/>
      <c r="R210" s="123"/>
    </row>
    <row r="211" spans="1:18" ht="15">
      <c r="A211" s="124">
        <f>[1]ЗАПОЛНИТЬ!F139</f>
        <v>0</v>
      </c>
      <c r="C211" s="125"/>
      <c r="D211" s="123"/>
      <c r="E211" s="123"/>
      <c r="F211" s="123"/>
      <c r="G211" s="123"/>
      <c r="H211" s="126">
        <f>[1]ЗАПОЛНИТЬ!F135</f>
        <v>0</v>
      </c>
      <c r="I211" s="126"/>
      <c r="J211" s="126"/>
    </row>
    <row r="212" spans="1:18" ht="14.25">
      <c r="A212" s="124"/>
      <c r="C212" s="125"/>
      <c r="D212" s="127" t="s">
        <v>100</v>
      </c>
      <c r="E212" s="127"/>
      <c r="F212" s="127"/>
      <c r="H212" s="128" t="s">
        <v>200</v>
      </c>
      <c r="I212" s="128"/>
      <c r="J212" s="128"/>
    </row>
    <row r="213" spans="1:18" ht="15">
      <c r="A213" s="124">
        <f>[1]ЗАПОЛНИТЬ!F140</f>
        <v>0</v>
      </c>
      <c r="C213" s="41"/>
      <c r="D213" s="129"/>
      <c r="E213" s="129"/>
      <c r="F213" s="129"/>
      <c r="H213" s="130">
        <f>[1]ЗАПОЛНИТЬ!F137</f>
        <v>0</v>
      </c>
      <c r="I213" s="130"/>
      <c r="J213" s="130"/>
    </row>
    <row r="214" spans="1:18" ht="15">
      <c r="A214" s="131">
        <f>[1]ЗАПОЛНИТЬ!C128</f>
        <v>0</v>
      </c>
      <c r="C214" s="41"/>
      <c r="D214" s="127" t="s">
        <v>100</v>
      </c>
      <c r="E214" s="127"/>
      <c r="F214" s="127"/>
      <c r="H214" s="128" t="s">
        <v>200</v>
      </c>
      <c r="I214" s="128"/>
      <c r="J214" s="128"/>
    </row>
    <row r="215" spans="1:18">
      <c r="A215" s="50"/>
    </row>
    <row r="219" spans="1:18" ht="15">
      <c r="A219" s="41"/>
      <c r="B219" s="41"/>
      <c r="C219" s="41"/>
      <c r="D219" s="41"/>
      <c r="E219" s="41"/>
      <c r="F219" s="41"/>
      <c r="G219" s="41"/>
      <c r="H219" s="136"/>
      <c r="I219" s="42" t="s">
        <v>201</v>
      </c>
      <c r="J219" s="42"/>
      <c r="K219" s="42"/>
      <c r="L219" s="42"/>
      <c r="M219" s="42"/>
      <c r="N219" s="136"/>
      <c r="O219" s="41"/>
      <c r="P219" s="41"/>
    </row>
    <row r="220" spans="1:18" ht="15">
      <c r="A220" s="41"/>
      <c r="B220" s="41"/>
      <c r="C220" s="41"/>
      <c r="D220" s="41"/>
      <c r="E220" s="41"/>
      <c r="F220" s="41"/>
      <c r="G220" s="136"/>
      <c r="H220" s="136"/>
      <c r="I220" s="42"/>
      <c r="J220" s="42"/>
      <c r="K220" s="42"/>
      <c r="L220" s="42"/>
      <c r="M220" s="42"/>
      <c r="N220" s="136"/>
      <c r="O220" s="41"/>
      <c r="P220" s="41"/>
    </row>
    <row r="221" spans="1:18" ht="15">
      <c r="A221" s="43" t="s">
        <v>110</v>
      </c>
      <c r="B221" s="43"/>
      <c r="C221" s="43"/>
      <c r="D221" s="43"/>
      <c r="E221" s="43"/>
      <c r="F221" s="43"/>
      <c r="G221" s="43"/>
      <c r="H221" s="43"/>
      <c r="I221" s="43"/>
      <c r="J221" s="43"/>
      <c r="K221" s="43"/>
      <c r="L221" s="43"/>
      <c r="M221" s="43"/>
      <c r="N221" s="136"/>
      <c r="O221" s="41"/>
      <c r="P221" s="41"/>
    </row>
    <row r="222" spans="1:18" ht="14.25">
      <c r="A222" s="43" t="s">
        <v>202</v>
      </c>
      <c r="B222" s="43"/>
      <c r="C222" s="43"/>
      <c r="D222" s="43"/>
      <c r="E222" s="43"/>
      <c r="F222" s="43"/>
      <c r="G222" s="43"/>
      <c r="H222" s="43"/>
      <c r="I222" s="43"/>
      <c r="J222" s="43"/>
      <c r="K222" s="43"/>
      <c r="L222" s="43"/>
      <c r="M222" s="43"/>
      <c r="N222" s="47"/>
      <c r="O222" s="47"/>
      <c r="P222" s="47"/>
    </row>
    <row r="223" spans="1:18" ht="14.25">
      <c r="A223" s="44" t="str">
        <f>IF([2]ЗАПОЛНИТЬ!$F$7=1,CONCATENATE([2]шапки!A222),CONCATENATE([2]шапки!A222,[2]шапки!C222))</f>
        <v/>
      </c>
      <c r="B223" s="44"/>
      <c r="C223" s="44"/>
      <c r="D223" s="45">
        <f>IF([2]ЗАПОЛНИТЬ!$F$7=1,[2]шапки!C222,[2]шапки!D222)</f>
        <v>0</v>
      </c>
      <c r="E223" s="47" t="str">
        <f>IF([2]ЗАПОЛНИТЬ!$F$7=1,[2]шапки!D222,"")</f>
        <v/>
      </c>
      <c r="F223" s="47"/>
      <c r="G223" s="46"/>
      <c r="H223" s="46"/>
      <c r="I223" s="47"/>
      <c r="J223" s="47"/>
      <c r="K223" s="47"/>
      <c r="L223" s="47"/>
      <c r="M223" s="47"/>
      <c r="N223" s="47"/>
      <c r="O223" s="47"/>
      <c r="P223" s="47"/>
    </row>
    <row r="224" spans="1:18" ht="15">
      <c r="A224" s="43" t="str">
        <f>CONCATENATE("за ",[2]ЗАПОЛНИТЬ!$B$17," ",[2]ЗАПОЛНИТЬ!$C$17)</f>
        <v>за ІІІ квартал 2017 р.</v>
      </c>
      <c r="B224" s="43"/>
      <c r="C224" s="43"/>
      <c r="D224" s="43"/>
      <c r="E224" s="43"/>
      <c r="F224" s="43"/>
      <c r="G224" s="43"/>
      <c r="H224" s="43"/>
      <c r="I224" s="43"/>
      <c r="J224" s="43"/>
      <c r="K224" s="43"/>
      <c r="L224" s="43"/>
      <c r="M224" s="43"/>
      <c r="N224" s="41"/>
      <c r="O224" s="41"/>
      <c r="P224" s="41"/>
    </row>
    <row r="225" spans="1:16">
      <c r="A225" s="50"/>
      <c r="B225" s="50"/>
      <c r="C225" s="50"/>
      <c r="D225" s="50"/>
      <c r="E225" s="50"/>
      <c r="F225" s="50"/>
      <c r="G225" s="50"/>
      <c r="H225" s="50"/>
      <c r="I225" s="50"/>
      <c r="J225" s="50"/>
      <c r="K225" s="50"/>
      <c r="L225" s="50"/>
      <c r="M225" s="50"/>
      <c r="N225" s="50"/>
      <c r="O225" s="50"/>
      <c r="P225" s="50"/>
    </row>
    <row r="226" spans="1:16">
      <c r="A226" s="50"/>
      <c r="B226" s="50"/>
      <c r="C226" s="50"/>
      <c r="D226" s="50"/>
      <c r="E226" s="50"/>
      <c r="F226" s="50"/>
      <c r="G226" s="50"/>
      <c r="H226" s="50"/>
      <c r="I226" s="50"/>
      <c r="J226" s="50"/>
      <c r="K226" s="50"/>
      <c r="L226" s="50"/>
      <c r="M226" s="137" t="s">
        <v>111</v>
      </c>
      <c r="N226" s="137"/>
      <c r="O226" s="50"/>
      <c r="P226" s="50"/>
    </row>
    <row r="227" spans="1:16">
      <c r="A227" s="138" t="s">
        <v>112</v>
      </c>
      <c r="B227" s="53">
        <f>[2]ЗАПОЛНИТЬ!B221</f>
        <v>0</v>
      </c>
      <c r="C227" s="53"/>
      <c r="D227" s="53"/>
      <c r="E227" s="53"/>
      <c r="F227" s="53"/>
      <c r="G227" s="53"/>
      <c r="H227" s="53"/>
      <c r="I227" s="53"/>
      <c r="J227" s="53"/>
      <c r="K227" s="139">
        <f>[2]ЗАПОЛНИТЬ!A231</f>
        <v>0</v>
      </c>
      <c r="L227" s="50"/>
      <c r="M227" s="56">
        <f>[2]ЗАПОЛНИТЬ!B231</f>
        <v>0</v>
      </c>
      <c r="N227" s="56"/>
      <c r="O227" s="140"/>
      <c r="P227" s="50"/>
    </row>
    <row r="228" spans="1:16">
      <c r="A228" s="57" t="s">
        <v>113</v>
      </c>
      <c r="B228" s="58">
        <f>[2]ЗАПОЛНИТЬ!B223</f>
        <v>0</v>
      </c>
      <c r="C228" s="58"/>
      <c r="D228" s="58"/>
      <c r="E228" s="58"/>
      <c r="F228" s="58"/>
      <c r="G228" s="58"/>
      <c r="H228" s="58"/>
      <c r="I228" s="58"/>
      <c r="J228" s="58"/>
      <c r="K228" s="139">
        <f>[2]ЗАПОЛНИТЬ!A232</f>
        <v>0</v>
      </c>
      <c r="L228" s="50"/>
      <c r="M228" s="60">
        <f>[2]ЗАПОЛНИТЬ!B232</f>
        <v>0</v>
      </c>
      <c r="N228" s="60"/>
      <c r="O228" s="57"/>
      <c r="P228" s="50"/>
    </row>
    <row r="229" spans="1:16" ht="21">
      <c r="A229" s="57" t="s">
        <v>114</v>
      </c>
      <c r="B229" s="58">
        <f>[2]ЗАПОЛНИТЬ!D233</f>
        <v>0</v>
      </c>
      <c r="C229" s="58"/>
      <c r="D229" s="58"/>
      <c r="E229" s="58"/>
      <c r="F229" s="58"/>
      <c r="G229" s="58"/>
      <c r="H229" s="58"/>
      <c r="I229" s="58"/>
      <c r="J229" s="58"/>
      <c r="K229" s="139">
        <f>[2]ЗАПОЛНИТЬ!A233</f>
        <v>0</v>
      </c>
      <c r="L229" s="50"/>
      <c r="M229" s="60">
        <f>[2]ЗАПОЛНИТЬ!B233</f>
        <v>0</v>
      </c>
      <c r="N229" s="60"/>
      <c r="O229" s="57"/>
      <c r="P229" s="50"/>
    </row>
    <row r="230" spans="1:16">
      <c r="A230" s="62" t="s">
        <v>115</v>
      </c>
      <c r="B230" s="62"/>
      <c r="C230" s="62"/>
      <c r="D230" s="141">
        <f>[2]ЗАПОЛНИТЬ!H227</f>
        <v>0</v>
      </c>
      <c r="E230" s="142" t="str">
        <f>IF(D230&gt;0,VLOOKUP(D230,'[2]ДовидникКВК(ГОС)'!A$1:B$65536,2,FALSE),"")</f>
        <v/>
      </c>
      <c r="F230" s="142"/>
      <c r="G230" s="142"/>
      <c r="H230" s="142"/>
      <c r="I230" s="142"/>
      <c r="J230" s="142"/>
      <c r="K230" s="143"/>
      <c r="L230" s="144"/>
      <c r="M230" s="144"/>
      <c r="N230" s="145"/>
      <c r="O230" s="140"/>
      <c r="P230" s="50"/>
    </row>
    <row r="231" spans="1:16">
      <c r="A231" s="62" t="s">
        <v>116</v>
      </c>
      <c r="B231" s="62"/>
      <c r="C231" s="62"/>
      <c r="D231" s="146" t="s">
        <v>189</v>
      </c>
      <c r="E231" s="147" t="str">
        <f>IF(D231&gt;0,VLOOKUP(D231,[2]ДовидникКПК!B$1:C$65536,2,FALSE),"")</f>
        <v>-</v>
      </c>
      <c r="F231" s="147"/>
      <c r="G231" s="147"/>
      <c r="H231" s="147"/>
      <c r="I231" s="147"/>
      <c r="J231" s="147"/>
      <c r="K231" s="147"/>
      <c r="L231" s="147"/>
      <c r="M231" s="147"/>
      <c r="N231" s="148"/>
      <c r="O231" s="140"/>
      <c r="P231" s="50"/>
    </row>
    <row r="232" spans="1:16">
      <c r="A232" s="62" t="s">
        <v>117</v>
      </c>
      <c r="B232" s="62"/>
      <c r="C232" s="62"/>
      <c r="D232" s="134">
        <f>[2]ЗАПОЛНИТЬ!H228</f>
        <v>0</v>
      </c>
      <c r="E232" s="142">
        <f>[2]ЗАПОЛНИТЬ!I228</f>
        <v>0</v>
      </c>
      <c r="F232" s="142"/>
      <c r="G232" s="142"/>
      <c r="H232" s="142"/>
      <c r="I232" s="142"/>
      <c r="J232" s="142"/>
      <c r="K232" s="142"/>
      <c r="L232" s="142"/>
      <c r="M232" s="142"/>
      <c r="N232" s="148"/>
      <c r="O232" s="140"/>
      <c r="P232" s="50"/>
    </row>
    <row r="233" spans="1:16">
      <c r="A233" s="62" t="s">
        <v>118</v>
      </c>
      <c r="B233" s="62"/>
      <c r="C233" s="62"/>
      <c r="D233" s="146" t="s">
        <v>119</v>
      </c>
      <c r="E233" s="142" t="str">
        <f>VLOOKUP(RIGHT(D233,4),[2]КПКВМБ!A$1:B$65536,2,FALSE)</f>
        <v>Дошкільна освіта</v>
      </c>
      <c r="F233" s="142"/>
      <c r="G233" s="142"/>
      <c r="H233" s="142"/>
      <c r="I233" s="142"/>
      <c r="J233" s="142"/>
      <c r="K233" s="142"/>
      <c r="L233" s="142"/>
      <c r="M233" s="142"/>
      <c r="N233" s="148"/>
      <c r="O233" s="140"/>
      <c r="P233" s="50"/>
    </row>
    <row r="234" spans="1:16" ht="22.5">
      <c r="A234" s="71" t="s">
        <v>203</v>
      </c>
      <c r="B234" s="50"/>
      <c r="C234" s="50"/>
      <c r="D234" s="50"/>
      <c r="E234" s="50"/>
      <c r="F234" s="50"/>
      <c r="G234" s="50"/>
      <c r="H234" s="50"/>
      <c r="I234" s="50"/>
      <c r="J234" s="50"/>
      <c r="K234" s="50"/>
      <c r="L234" s="50"/>
      <c r="M234" s="50"/>
      <c r="N234" s="50"/>
      <c r="O234" s="50"/>
      <c r="P234" s="50"/>
    </row>
    <row r="235" spans="1:16" ht="13.5" thickBot="1">
      <c r="A235" s="71" t="s">
        <v>121</v>
      </c>
      <c r="B235" s="50"/>
      <c r="C235" s="50"/>
      <c r="D235" s="50"/>
      <c r="E235" s="50"/>
      <c r="F235" s="50"/>
      <c r="G235" s="50"/>
      <c r="H235" s="50"/>
      <c r="I235" s="50"/>
      <c r="J235" s="50"/>
      <c r="K235" s="50"/>
      <c r="L235" s="50"/>
      <c r="M235" s="50"/>
      <c r="N235" s="50"/>
      <c r="O235" s="50"/>
      <c r="P235" s="50"/>
    </row>
    <row r="236" spans="1:16" ht="14.25" thickTop="1" thickBot="1">
      <c r="A236" s="72" t="s">
        <v>122</v>
      </c>
      <c r="B236" s="72" t="s">
        <v>204</v>
      </c>
      <c r="C236" s="72" t="s">
        <v>124</v>
      </c>
      <c r="D236" s="72" t="s">
        <v>205</v>
      </c>
      <c r="E236" s="72" t="s">
        <v>126</v>
      </c>
      <c r="F236" s="72"/>
      <c r="G236" s="72" t="s">
        <v>127</v>
      </c>
      <c r="H236" s="72" t="s">
        <v>206</v>
      </c>
      <c r="I236" s="72" t="s">
        <v>207</v>
      </c>
      <c r="J236" s="72" t="s">
        <v>131</v>
      </c>
      <c r="K236" s="72"/>
      <c r="L236" s="72" t="s">
        <v>132</v>
      </c>
      <c r="M236" s="73" t="s">
        <v>133</v>
      </c>
      <c r="N236" s="73"/>
      <c r="O236" s="50"/>
      <c r="P236" s="50"/>
    </row>
    <row r="237" spans="1:16" ht="14.25" thickTop="1" thickBot="1">
      <c r="A237" s="72"/>
      <c r="B237" s="72"/>
      <c r="C237" s="72"/>
      <c r="D237" s="72"/>
      <c r="E237" s="72"/>
      <c r="F237" s="72"/>
      <c r="G237" s="72"/>
      <c r="H237" s="72"/>
      <c r="I237" s="72"/>
      <c r="J237" s="72"/>
      <c r="K237" s="72"/>
      <c r="L237" s="72"/>
      <c r="M237" s="73"/>
      <c r="N237" s="73"/>
      <c r="O237" s="50"/>
      <c r="P237" s="50"/>
    </row>
    <row r="238" spans="1:16" ht="42.75" thickTop="1" thickBot="1">
      <c r="A238" s="72"/>
      <c r="B238" s="72"/>
      <c r="C238" s="72"/>
      <c r="D238" s="72"/>
      <c r="E238" s="75" t="s">
        <v>134</v>
      </c>
      <c r="F238" s="76" t="s">
        <v>135</v>
      </c>
      <c r="G238" s="72"/>
      <c r="H238" s="72"/>
      <c r="I238" s="72"/>
      <c r="J238" s="75" t="s">
        <v>134</v>
      </c>
      <c r="K238" s="76" t="s">
        <v>208</v>
      </c>
      <c r="L238" s="72"/>
      <c r="M238" s="75" t="s">
        <v>134</v>
      </c>
      <c r="N238" s="149" t="s">
        <v>135</v>
      </c>
      <c r="O238" s="50"/>
      <c r="P238" s="50"/>
    </row>
    <row r="239" spans="1:16" ht="14.25" thickTop="1" thickBot="1">
      <c r="A239" s="77">
        <v>1</v>
      </c>
      <c r="B239" s="77">
        <v>2</v>
      </c>
      <c r="C239" s="77">
        <v>3</v>
      </c>
      <c r="D239" s="77">
        <v>4</v>
      </c>
      <c r="E239" s="77">
        <v>5</v>
      </c>
      <c r="F239" s="77">
        <v>6</v>
      </c>
      <c r="G239" s="77">
        <v>7</v>
      </c>
      <c r="H239" s="77">
        <v>8</v>
      </c>
      <c r="I239" s="77">
        <v>8</v>
      </c>
      <c r="J239" s="77">
        <v>9</v>
      </c>
      <c r="K239" s="77">
        <v>10</v>
      </c>
      <c r="L239" s="77">
        <v>12</v>
      </c>
      <c r="M239" s="77">
        <v>11</v>
      </c>
      <c r="N239" s="77">
        <v>12</v>
      </c>
      <c r="O239" s="50"/>
      <c r="P239" s="50"/>
    </row>
    <row r="240" spans="1:16" ht="14.25" thickTop="1" thickBot="1">
      <c r="A240" s="77" t="s">
        <v>142</v>
      </c>
      <c r="B240" s="78" t="s">
        <v>143</v>
      </c>
      <c r="C240" s="79" t="s">
        <v>144</v>
      </c>
      <c r="D240" s="80">
        <f>SUM(D241:D245)</f>
        <v>0</v>
      </c>
      <c r="E240" s="81">
        <v>1009.46</v>
      </c>
      <c r="F240" s="81">
        <v>0</v>
      </c>
      <c r="G240" s="81">
        <v>0</v>
      </c>
      <c r="H240" s="80">
        <f>H243</f>
        <v>0</v>
      </c>
      <c r="I240" s="80">
        <f>SUM(I241:I244)</f>
        <v>0</v>
      </c>
      <c r="J240" s="82" t="s">
        <v>143</v>
      </c>
      <c r="K240" s="82" t="s">
        <v>143</v>
      </c>
      <c r="L240" s="82" t="s">
        <v>143</v>
      </c>
      <c r="M240" s="80">
        <f>E240-F240-G240+I240-J246-K246</f>
        <v>1009.46</v>
      </c>
      <c r="N240" s="80">
        <v>0</v>
      </c>
      <c r="O240" s="50"/>
      <c r="P240" s="50"/>
    </row>
    <row r="241" spans="1:16" ht="24" thickTop="1" thickBot="1">
      <c r="A241" s="83" t="s">
        <v>209</v>
      </c>
      <c r="B241" s="78" t="s">
        <v>143</v>
      </c>
      <c r="C241" s="79" t="s">
        <v>146</v>
      </c>
      <c r="D241" s="92">
        <v>0</v>
      </c>
      <c r="E241" s="82" t="s">
        <v>143</v>
      </c>
      <c r="F241" s="82" t="s">
        <v>143</v>
      </c>
      <c r="G241" s="82" t="s">
        <v>143</v>
      </c>
      <c r="H241" s="82" t="s">
        <v>143</v>
      </c>
      <c r="I241" s="92">
        <v>0</v>
      </c>
      <c r="J241" s="82" t="s">
        <v>143</v>
      </c>
      <c r="K241" s="82" t="s">
        <v>143</v>
      </c>
      <c r="L241" s="82" t="s">
        <v>143</v>
      </c>
      <c r="M241" s="82" t="s">
        <v>143</v>
      </c>
      <c r="N241" s="82" t="s">
        <v>143</v>
      </c>
      <c r="O241" s="50"/>
      <c r="P241" s="50"/>
    </row>
    <row r="242" spans="1:16" ht="51" thickTop="1" thickBot="1">
      <c r="A242" s="150" t="s">
        <v>210</v>
      </c>
      <c r="B242" s="78" t="s">
        <v>143</v>
      </c>
      <c r="C242" s="79" t="s">
        <v>148</v>
      </c>
      <c r="D242" s="92">
        <v>0</v>
      </c>
      <c r="E242" s="82" t="s">
        <v>143</v>
      </c>
      <c r="F242" s="82" t="s">
        <v>143</v>
      </c>
      <c r="G242" s="82" t="s">
        <v>143</v>
      </c>
      <c r="H242" s="82" t="s">
        <v>143</v>
      </c>
      <c r="I242" s="92">
        <v>0</v>
      </c>
      <c r="J242" s="82" t="s">
        <v>143</v>
      </c>
      <c r="K242" s="82" t="s">
        <v>143</v>
      </c>
      <c r="L242" s="82" t="s">
        <v>143</v>
      </c>
      <c r="M242" s="82" t="s">
        <v>143</v>
      </c>
      <c r="N242" s="82" t="s">
        <v>143</v>
      </c>
      <c r="O242" s="50"/>
      <c r="P242" s="50"/>
    </row>
    <row r="243" spans="1:16" ht="92.25" thickTop="1" thickBot="1">
      <c r="A243" s="150" t="s">
        <v>211</v>
      </c>
      <c r="B243" s="78" t="s">
        <v>143</v>
      </c>
      <c r="C243" s="79" t="s">
        <v>150</v>
      </c>
      <c r="D243" s="92">
        <v>0</v>
      </c>
      <c r="E243" s="82" t="s">
        <v>143</v>
      </c>
      <c r="F243" s="82" t="s">
        <v>143</v>
      </c>
      <c r="G243" s="82" t="s">
        <v>143</v>
      </c>
      <c r="H243" s="151">
        <v>0</v>
      </c>
      <c r="I243" s="92">
        <v>0</v>
      </c>
      <c r="J243" s="82" t="s">
        <v>143</v>
      </c>
      <c r="K243" s="82" t="s">
        <v>143</v>
      </c>
      <c r="L243" s="82" t="s">
        <v>143</v>
      </c>
      <c r="M243" s="82" t="s">
        <v>143</v>
      </c>
      <c r="N243" s="82" t="s">
        <v>143</v>
      </c>
      <c r="O243" s="50"/>
      <c r="P243" s="50"/>
    </row>
    <row r="244" spans="1:16" ht="34.5" thickTop="1" thickBot="1">
      <c r="A244" s="150" t="s">
        <v>212</v>
      </c>
      <c r="B244" s="78" t="s">
        <v>143</v>
      </c>
      <c r="C244" s="79" t="s">
        <v>152</v>
      </c>
      <c r="D244" s="92">
        <v>0</v>
      </c>
      <c r="E244" s="82" t="s">
        <v>143</v>
      </c>
      <c r="F244" s="82" t="s">
        <v>143</v>
      </c>
      <c r="G244" s="82" t="s">
        <v>143</v>
      </c>
      <c r="H244" s="82" t="s">
        <v>143</v>
      </c>
      <c r="I244" s="92">
        <v>0</v>
      </c>
      <c r="J244" s="82" t="s">
        <v>143</v>
      </c>
      <c r="K244" s="82" t="s">
        <v>143</v>
      </c>
      <c r="L244" s="82" t="s">
        <v>143</v>
      </c>
      <c r="M244" s="82" t="s">
        <v>143</v>
      </c>
      <c r="N244" s="82" t="s">
        <v>143</v>
      </c>
      <c r="O244" s="50"/>
      <c r="P244" s="50"/>
    </row>
    <row r="245" spans="1:16" ht="14.25" thickTop="1" thickBot="1">
      <c r="A245" s="83" t="s">
        <v>153</v>
      </c>
      <c r="B245" s="78" t="s">
        <v>143</v>
      </c>
      <c r="C245" s="79" t="s">
        <v>154</v>
      </c>
      <c r="D245" s="92">
        <v>0</v>
      </c>
      <c r="E245" s="82" t="s">
        <v>143</v>
      </c>
      <c r="F245" s="82" t="s">
        <v>143</v>
      </c>
      <c r="G245" s="82" t="s">
        <v>143</v>
      </c>
      <c r="H245" s="82" t="s">
        <v>143</v>
      </c>
      <c r="I245" s="82" t="s">
        <v>143</v>
      </c>
      <c r="J245" s="82" t="s">
        <v>143</v>
      </c>
      <c r="K245" s="82" t="s">
        <v>143</v>
      </c>
      <c r="L245" s="82" t="s">
        <v>143</v>
      </c>
      <c r="M245" s="82" t="s">
        <v>143</v>
      </c>
      <c r="N245" s="82" t="s">
        <v>143</v>
      </c>
      <c r="O245" s="50"/>
      <c r="P245" s="50"/>
    </row>
    <row r="246" spans="1:16" ht="14.25" thickTop="1" thickBot="1">
      <c r="A246" s="152" t="s">
        <v>213</v>
      </c>
      <c r="B246" s="78" t="s">
        <v>143</v>
      </c>
      <c r="C246" s="79" t="s">
        <v>156</v>
      </c>
      <c r="D246" s="80">
        <f>D248+D283+D306+D315</f>
        <v>0</v>
      </c>
      <c r="E246" s="82" t="s">
        <v>143</v>
      </c>
      <c r="F246" s="82" t="s">
        <v>143</v>
      </c>
      <c r="G246" s="82" t="s">
        <v>143</v>
      </c>
      <c r="H246" s="82" t="s">
        <v>143</v>
      </c>
      <c r="I246" s="82" t="s">
        <v>143</v>
      </c>
      <c r="J246" s="80">
        <f>J248+J283+J306+J315</f>
        <v>0</v>
      </c>
      <c r="K246" s="80">
        <f>K248+K283+K306+K315</f>
        <v>0</v>
      </c>
      <c r="L246" s="80">
        <f>L248+L283+L306+L315</f>
        <v>0</v>
      </c>
      <c r="M246" s="82" t="s">
        <v>143</v>
      </c>
      <c r="N246" s="82" t="s">
        <v>143</v>
      </c>
      <c r="O246" s="50"/>
      <c r="P246" s="50"/>
    </row>
    <row r="247" spans="1:16" ht="14.25" thickTop="1" thickBot="1">
      <c r="A247" s="153" t="s">
        <v>157</v>
      </c>
      <c r="B247" s="154"/>
      <c r="C247" s="155"/>
      <c r="D247" s="151"/>
      <c r="E247" s="82"/>
      <c r="F247" s="82"/>
      <c r="G247" s="82"/>
      <c r="H247" s="82"/>
      <c r="I247" s="82"/>
      <c r="J247" s="151"/>
      <c r="K247" s="151"/>
      <c r="L247" s="151"/>
      <c r="M247" s="82"/>
      <c r="N247" s="82"/>
      <c r="O247" s="50"/>
      <c r="P247" s="50"/>
    </row>
    <row r="248" spans="1:16" ht="14.25" thickTop="1" thickBot="1">
      <c r="A248" s="78" t="s">
        <v>36</v>
      </c>
      <c r="B248" s="78">
        <v>2000</v>
      </c>
      <c r="C248" s="79" t="s">
        <v>158</v>
      </c>
      <c r="D248" s="80">
        <f>D249+D254+D271+D274+D278+D282</f>
        <v>0</v>
      </c>
      <c r="E248" s="82" t="s">
        <v>143</v>
      </c>
      <c r="F248" s="82" t="s">
        <v>143</v>
      </c>
      <c r="G248" s="82" t="s">
        <v>143</v>
      </c>
      <c r="H248" s="82" t="s">
        <v>143</v>
      </c>
      <c r="I248" s="82" t="s">
        <v>143</v>
      </c>
      <c r="J248" s="80">
        <f>J249+J254+J271+J274+J278+J282</f>
        <v>0</v>
      </c>
      <c r="K248" s="80">
        <f>K249+K254+K271+K274+K278+K282</f>
        <v>0</v>
      </c>
      <c r="L248" s="80">
        <f>L249+L254+L271+L274+L278+L282</f>
        <v>0</v>
      </c>
      <c r="M248" s="82" t="s">
        <v>143</v>
      </c>
      <c r="N248" s="82" t="s">
        <v>143</v>
      </c>
      <c r="O248" s="50"/>
      <c r="P248" s="50"/>
    </row>
    <row r="249" spans="1:16" ht="22.5" thickTop="1" thickBot="1">
      <c r="A249" s="87" t="s">
        <v>159</v>
      </c>
      <c r="B249" s="78">
        <v>2100</v>
      </c>
      <c r="C249" s="79" t="s">
        <v>160</v>
      </c>
      <c r="D249" s="80">
        <f>D250+D253</f>
        <v>0</v>
      </c>
      <c r="E249" s="82" t="s">
        <v>143</v>
      </c>
      <c r="F249" s="82" t="s">
        <v>143</v>
      </c>
      <c r="G249" s="82" t="s">
        <v>143</v>
      </c>
      <c r="H249" s="82" t="s">
        <v>143</v>
      </c>
      <c r="I249" s="82" t="s">
        <v>143</v>
      </c>
      <c r="J249" s="80">
        <f>J250+J253</f>
        <v>0</v>
      </c>
      <c r="K249" s="80">
        <f>K250+K253</f>
        <v>0</v>
      </c>
      <c r="L249" s="80">
        <f>L250+L253</f>
        <v>0</v>
      </c>
      <c r="M249" s="82" t="s">
        <v>143</v>
      </c>
      <c r="N249" s="82" t="s">
        <v>143</v>
      </c>
      <c r="O249" s="50"/>
      <c r="P249" s="50"/>
    </row>
    <row r="250" spans="1:16" ht="14.25" thickTop="1" thickBot="1">
      <c r="A250" s="88" t="s">
        <v>161</v>
      </c>
      <c r="B250" s="89">
        <v>2110</v>
      </c>
      <c r="C250" s="156" t="s">
        <v>214</v>
      </c>
      <c r="D250" s="90">
        <f>SUM(D251:D252)</f>
        <v>0</v>
      </c>
      <c r="E250" s="82" t="s">
        <v>143</v>
      </c>
      <c r="F250" s="82" t="s">
        <v>143</v>
      </c>
      <c r="G250" s="82" t="s">
        <v>143</v>
      </c>
      <c r="H250" s="82" t="s">
        <v>143</v>
      </c>
      <c r="I250" s="82" t="s">
        <v>143</v>
      </c>
      <c r="J250" s="90">
        <f>SUM(J251:J252)</f>
        <v>0</v>
      </c>
      <c r="K250" s="90">
        <f>SUM(K251:K252)</f>
        <v>0</v>
      </c>
      <c r="L250" s="90">
        <f>SUM(L251:L252)</f>
        <v>0</v>
      </c>
      <c r="M250" s="82" t="s">
        <v>143</v>
      </c>
      <c r="N250" s="82" t="s">
        <v>143</v>
      </c>
      <c r="O250" s="50"/>
      <c r="P250" s="50"/>
    </row>
    <row r="251" spans="1:16" ht="14.25" thickTop="1" thickBot="1">
      <c r="A251" s="91" t="s">
        <v>162</v>
      </c>
      <c r="B251" s="75">
        <v>2111</v>
      </c>
      <c r="C251" s="75">
        <v>110</v>
      </c>
      <c r="D251" s="92">
        <v>0</v>
      </c>
      <c r="E251" s="82" t="s">
        <v>143</v>
      </c>
      <c r="F251" s="82" t="s">
        <v>143</v>
      </c>
      <c r="G251" s="82" t="s">
        <v>143</v>
      </c>
      <c r="H251" s="82" t="s">
        <v>143</v>
      </c>
      <c r="I251" s="82" t="s">
        <v>143</v>
      </c>
      <c r="J251" s="92">
        <v>0</v>
      </c>
      <c r="K251" s="92">
        <v>0</v>
      </c>
      <c r="L251" s="92">
        <v>0</v>
      </c>
      <c r="M251" s="82" t="s">
        <v>143</v>
      </c>
      <c r="N251" s="82" t="s">
        <v>143</v>
      </c>
      <c r="O251" s="50"/>
      <c r="P251" s="50"/>
    </row>
    <row r="252" spans="1:16" ht="24" thickTop="1" thickBot="1">
      <c r="A252" s="91" t="s">
        <v>163</v>
      </c>
      <c r="B252" s="75">
        <v>2112</v>
      </c>
      <c r="C252" s="75">
        <v>120</v>
      </c>
      <c r="D252" s="92">
        <v>0</v>
      </c>
      <c r="E252" s="82" t="s">
        <v>143</v>
      </c>
      <c r="F252" s="82" t="s">
        <v>143</v>
      </c>
      <c r="G252" s="82" t="s">
        <v>143</v>
      </c>
      <c r="H252" s="82" t="s">
        <v>143</v>
      </c>
      <c r="I252" s="82" t="s">
        <v>143</v>
      </c>
      <c r="J252" s="92">
        <v>0</v>
      </c>
      <c r="K252" s="92">
        <v>0</v>
      </c>
      <c r="L252" s="92">
        <v>0</v>
      </c>
      <c r="M252" s="82" t="s">
        <v>143</v>
      </c>
      <c r="N252" s="82" t="s">
        <v>143</v>
      </c>
      <c r="O252" s="50"/>
      <c r="P252" s="50"/>
    </row>
    <row r="253" spans="1:16" ht="14.25" thickTop="1" thickBot="1">
      <c r="A253" s="94" t="s">
        <v>40</v>
      </c>
      <c r="B253" s="89">
        <v>2120</v>
      </c>
      <c r="C253" s="89">
        <v>130</v>
      </c>
      <c r="D253" s="95">
        <v>0</v>
      </c>
      <c r="E253" s="82" t="s">
        <v>143</v>
      </c>
      <c r="F253" s="82" t="s">
        <v>143</v>
      </c>
      <c r="G253" s="82" t="s">
        <v>143</v>
      </c>
      <c r="H253" s="82" t="s">
        <v>143</v>
      </c>
      <c r="I253" s="82" t="s">
        <v>143</v>
      </c>
      <c r="J253" s="95">
        <v>0</v>
      </c>
      <c r="K253" s="95">
        <v>0</v>
      </c>
      <c r="L253" s="95">
        <v>0</v>
      </c>
      <c r="M253" s="82" t="s">
        <v>143</v>
      </c>
      <c r="N253" s="82" t="s">
        <v>143</v>
      </c>
      <c r="O253" s="50"/>
      <c r="P253" s="50"/>
    </row>
    <row r="254" spans="1:16" ht="14.25" thickTop="1" thickBot="1">
      <c r="A254" s="96" t="s">
        <v>41</v>
      </c>
      <c r="B254" s="78">
        <v>2200</v>
      </c>
      <c r="C254" s="78">
        <v>140</v>
      </c>
      <c r="D254" s="80">
        <f>SUM(D255:D261)+D268</f>
        <v>0</v>
      </c>
      <c r="E254" s="82" t="s">
        <v>143</v>
      </c>
      <c r="F254" s="82" t="s">
        <v>143</v>
      </c>
      <c r="G254" s="82" t="s">
        <v>143</v>
      </c>
      <c r="H254" s="82" t="s">
        <v>143</v>
      </c>
      <c r="I254" s="82" t="s">
        <v>143</v>
      </c>
      <c r="J254" s="80">
        <f>SUM(J255:J261)+J268</f>
        <v>0</v>
      </c>
      <c r="K254" s="80">
        <f>SUM(K255:K261)+K268</f>
        <v>0</v>
      </c>
      <c r="L254" s="80">
        <f>SUM(L255:L261)+L268</f>
        <v>0</v>
      </c>
      <c r="M254" s="82" t="s">
        <v>143</v>
      </c>
      <c r="N254" s="82" t="s">
        <v>143</v>
      </c>
      <c r="O254" s="50"/>
      <c r="P254" s="50"/>
    </row>
    <row r="255" spans="1:16" ht="24" thickTop="1" thickBot="1">
      <c r="A255" s="88" t="s">
        <v>42</v>
      </c>
      <c r="B255" s="89">
        <v>2210</v>
      </c>
      <c r="C255" s="89">
        <v>150</v>
      </c>
      <c r="D255" s="95">
        <v>0</v>
      </c>
      <c r="E255" s="82" t="s">
        <v>143</v>
      </c>
      <c r="F255" s="82" t="s">
        <v>143</v>
      </c>
      <c r="G255" s="82" t="s">
        <v>143</v>
      </c>
      <c r="H255" s="82" t="s">
        <v>143</v>
      </c>
      <c r="I255" s="82" t="s">
        <v>143</v>
      </c>
      <c r="J255" s="95">
        <v>0</v>
      </c>
      <c r="K255" s="95">
        <v>0</v>
      </c>
      <c r="L255" s="95">
        <v>0</v>
      </c>
      <c r="M255" s="82" t="s">
        <v>143</v>
      </c>
      <c r="N255" s="82" t="s">
        <v>143</v>
      </c>
      <c r="O255" s="50"/>
      <c r="P255" s="50"/>
    </row>
    <row r="256" spans="1:16" ht="24" thickTop="1" thickBot="1">
      <c r="A256" s="88" t="s">
        <v>164</v>
      </c>
      <c r="B256" s="89">
        <v>2220</v>
      </c>
      <c r="C256" s="89">
        <v>160</v>
      </c>
      <c r="D256" s="95">
        <v>0</v>
      </c>
      <c r="E256" s="82" t="s">
        <v>143</v>
      </c>
      <c r="F256" s="82" t="s">
        <v>143</v>
      </c>
      <c r="G256" s="82" t="s">
        <v>143</v>
      </c>
      <c r="H256" s="82" t="s">
        <v>143</v>
      </c>
      <c r="I256" s="82" t="s">
        <v>143</v>
      </c>
      <c r="J256" s="95">
        <v>0</v>
      </c>
      <c r="K256" s="95">
        <v>0</v>
      </c>
      <c r="L256" s="95">
        <v>0</v>
      </c>
      <c r="M256" s="82" t="s">
        <v>143</v>
      </c>
      <c r="N256" s="82" t="s">
        <v>143</v>
      </c>
      <c r="O256" s="50"/>
      <c r="P256" s="50"/>
    </row>
    <row r="257" spans="1:16" ht="14.25" thickTop="1" thickBot="1">
      <c r="A257" s="88" t="s">
        <v>44</v>
      </c>
      <c r="B257" s="89">
        <v>2230</v>
      </c>
      <c r="C257" s="89">
        <v>170</v>
      </c>
      <c r="D257" s="95">
        <v>0</v>
      </c>
      <c r="E257" s="82" t="s">
        <v>143</v>
      </c>
      <c r="F257" s="82" t="s">
        <v>143</v>
      </c>
      <c r="G257" s="82" t="s">
        <v>143</v>
      </c>
      <c r="H257" s="82" t="s">
        <v>143</v>
      </c>
      <c r="I257" s="82" t="s">
        <v>143</v>
      </c>
      <c r="J257" s="95">
        <v>0</v>
      </c>
      <c r="K257" s="95">
        <v>0</v>
      </c>
      <c r="L257" s="95">
        <v>0</v>
      </c>
      <c r="M257" s="82" t="s">
        <v>143</v>
      </c>
      <c r="N257" s="82" t="s">
        <v>143</v>
      </c>
      <c r="O257" s="50"/>
      <c r="P257" s="50"/>
    </row>
    <row r="258" spans="1:16" ht="14.25" thickTop="1" thickBot="1">
      <c r="A258" s="88" t="s">
        <v>45</v>
      </c>
      <c r="B258" s="89">
        <v>2240</v>
      </c>
      <c r="C258" s="89">
        <v>180</v>
      </c>
      <c r="D258" s="95">
        <v>0</v>
      </c>
      <c r="E258" s="82" t="s">
        <v>143</v>
      </c>
      <c r="F258" s="82" t="s">
        <v>143</v>
      </c>
      <c r="G258" s="82" t="s">
        <v>143</v>
      </c>
      <c r="H258" s="82" t="s">
        <v>143</v>
      </c>
      <c r="I258" s="82" t="s">
        <v>143</v>
      </c>
      <c r="J258" s="95">
        <v>0</v>
      </c>
      <c r="K258" s="95">
        <v>0</v>
      </c>
      <c r="L258" s="95">
        <v>0</v>
      </c>
      <c r="M258" s="82" t="s">
        <v>143</v>
      </c>
      <c r="N258" s="82" t="s">
        <v>143</v>
      </c>
      <c r="O258" s="50"/>
      <c r="P258" s="50"/>
    </row>
    <row r="259" spans="1:16" ht="14.25" thickTop="1" thickBot="1">
      <c r="A259" s="88" t="s">
        <v>46</v>
      </c>
      <c r="B259" s="89">
        <v>2250</v>
      </c>
      <c r="C259" s="89">
        <v>190</v>
      </c>
      <c r="D259" s="95">
        <v>0</v>
      </c>
      <c r="E259" s="82" t="s">
        <v>143</v>
      </c>
      <c r="F259" s="82" t="s">
        <v>143</v>
      </c>
      <c r="G259" s="82" t="s">
        <v>143</v>
      </c>
      <c r="H259" s="82" t="s">
        <v>143</v>
      </c>
      <c r="I259" s="82" t="s">
        <v>143</v>
      </c>
      <c r="J259" s="95">
        <v>0</v>
      </c>
      <c r="K259" s="95">
        <v>0</v>
      </c>
      <c r="L259" s="95">
        <v>0</v>
      </c>
      <c r="M259" s="82" t="s">
        <v>143</v>
      </c>
      <c r="N259" s="82" t="s">
        <v>143</v>
      </c>
      <c r="O259" s="50"/>
      <c r="P259" s="50"/>
    </row>
    <row r="260" spans="1:16" ht="24" thickTop="1" thickBot="1">
      <c r="A260" s="94" t="s">
        <v>47</v>
      </c>
      <c r="B260" s="89">
        <v>2260</v>
      </c>
      <c r="C260" s="89">
        <v>200</v>
      </c>
      <c r="D260" s="95">
        <v>0</v>
      </c>
      <c r="E260" s="82" t="s">
        <v>143</v>
      </c>
      <c r="F260" s="82" t="s">
        <v>143</v>
      </c>
      <c r="G260" s="82" t="s">
        <v>143</v>
      </c>
      <c r="H260" s="82" t="s">
        <v>143</v>
      </c>
      <c r="I260" s="82" t="s">
        <v>143</v>
      </c>
      <c r="J260" s="95">
        <v>0</v>
      </c>
      <c r="K260" s="95">
        <v>0</v>
      </c>
      <c r="L260" s="95">
        <v>0</v>
      </c>
      <c r="M260" s="82" t="s">
        <v>143</v>
      </c>
      <c r="N260" s="82" t="s">
        <v>143</v>
      </c>
      <c r="O260" s="50"/>
      <c r="P260" s="50"/>
    </row>
    <row r="261" spans="1:16" ht="24" thickTop="1" thickBot="1">
      <c r="A261" s="94" t="s">
        <v>165</v>
      </c>
      <c r="B261" s="89">
        <v>2270</v>
      </c>
      <c r="C261" s="89">
        <v>210</v>
      </c>
      <c r="D261" s="90">
        <f>SUM(D262:D267)</f>
        <v>0</v>
      </c>
      <c r="E261" s="82" t="s">
        <v>143</v>
      </c>
      <c r="F261" s="82" t="s">
        <v>143</v>
      </c>
      <c r="G261" s="82" t="s">
        <v>143</v>
      </c>
      <c r="H261" s="82" t="s">
        <v>143</v>
      </c>
      <c r="I261" s="82" t="s">
        <v>143</v>
      </c>
      <c r="J261" s="90">
        <f>SUM(J262:J267)</f>
        <v>0</v>
      </c>
      <c r="K261" s="90">
        <f>SUM(K262:K267)</f>
        <v>0</v>
      </c>
      <c r="L261" s="90">
        <f>SUM(L262:L267)</f>
        <v>0</v>
      </c>
      <c r="M261" s="82" t="s">
        <v>143</v>
      </c>
      <c r="N261" s="82" t="s">
        <v>143</v>
      </c>
      <c r="O261" s="50"/>
      <c r="P261" s="50"/>
    </row>
    <row r="262" spans="1:16" ht="14.25" thickTop="1" thickBot="1">
      <c r="A262" s="91" t="s">
        <v>166</v>
      </c>
      <c r="B262" s="75">
        <v>2271</v>
      </c>
      <c r="C262" s="75">
        <v>220</v>
      </c>
      <c r="D262" s="92">
        <v>0</v>
      </c>
      <c r="E262" s="82" t="s">
        <v>143</v>
      </c>
      <c r="F262" s="82" t="s">
        <v>143</v>
      </c>
      <c r="G262" s="82" t="s">
        <v>143</v>
      </c>
      <c r="H262" s="82" t="s">
        <v>143</v>
      </c>
      <c r="I262" s="82" t="s">
        <v>143</v>
      </c>
      <c r="J262" s="92">
        <v>0</v>
      </c>
      <c r="K262" s="92">
        <v>0</v>
      </c>
      <c r="L262" s="92">
        <v>0</v>
      </c>
      <c r="M262" s="82" t="s">
        <v>143</v>
      </c>
      <c r="N262" s="82" t="s">
        <v>143</v>
      </c>
      <c r="O262" s="50"/>
      <c r="P262" s="50"/>
    </row>
    <row r="263" spans="1:16" ht="24" thickTop="1" thickBot="1">
      <c r="A263" s="91" t="s">
        <v>167</v>
      </c>
      <c r="B263" s="75">
        <v>2272</v>
      </c>
      <c r="C263" s="75">
        <v>230</v>
      </c>
      <c r="D263" s="92">
        <v>0</v>
      </c>
      <c r="E263" s="82" t="s">
        <v>143</v>
      </c>
      <c r="F263" s="82" t="s">
        <v>143</v>
      </c>
      <c r="G263" s="82" t="s">
        <v>143</v>
      </c>
      <c r="H263" s="82" t="s">
        <v>143</v>
      </c>
      <c r="I263" s="82" t="s">
        <v>143</v>
      </c>
      <c r="J263" s="92">
        <v>0</v>
      </c>
      <c r="K263" s="92">
        <v>0</v>
      </c>
      <c r="L263" s="92">
        <v>0</v>
      </c>
      <c r="M263" s="82" t="s">
        <v>143</v>
      </c>
      <c r="N263" s="82" t="s">
        <v>143</v>
      </c>
      <c r="O263" s="50"/>
      <c r="P263" s="50"/>
    </row>
    <row r="264" spans="1:16" ht="14.25" thickTop="1" thickBot="1">
      <c r="A264" s="91" t="s">
        <v>168</v>
      </c>
      <c r="B264" s="75">
        <v>2273</v>
      </c>
      <c r="C264" s="75">
        <v>240</v>
      </c>
      <c r="D264" s="92">
        <v>0</v>
      </c>
      <c r="E264" s="82" t="s">
        <v>143</v>
      </c>
      <c r="F264" s="82" t="s">
        <v>143</v>
      </c>
      <c r="G264" s="82" t="s">
        <v>143</v>
      </c>
      <c r="H264" s="82" t="s">
        <v>143</v>
      </c>
      <c r="I264" s="82" t="s">
        <v>143</v>
      </c>
      <c r="J264" s="92">
        <v>0</v>
      </c>
      <c r="K264" s="92">
        <v>0</v>
      </c>
      <c r="L264" s="92">
        <v>0</v>
      </c>
      <c r="M264" s="82" t="s">
        <v>143</v>
      </c>
      <c r="N264" s="82" t="s">
        <v>143</v>
      </c>
      <c r="O264" s="50"/>
      <c r="P264" s="50"/>
    </row>
    <row r="265" spans="1:16" ht="14.25" thickTop="1" thickBot="1">
      <c r="A265" s="91" t="s">
        <v>169</v>
      </c>
      <c r="B265" s="75">
        <v>2274</v>
      </c>
      <c r="C265" s="75">
        <v>250</v>
      </c>
      <c r="D265" s="92">
        <v>0</v>
      </c>
      <c r="E265" s="82" t="s">
        <v>143</v>
      </c>
      <c r="F265" s="82" t="s">
        <v>143</v>
      </c>
      <c r="G265" s="82" t="s">
        <v>143</v>
      </c>
      <c r="H265" s="82" t="s">
        <v>143</v>
      </c>
      <c r="I265" s="82" t="s">
        <v>143</v>
      </c>
      <c r="J265" s="92">
        <v>0</v>
      </c>
      <c r="K265" s="92">
        <v>0</v>
      </c>
      <c r="L265" s="92">
        <v>0</v>
      </c>
      <c r="M265" s="82" t="s">
        <v>143</v>
      </c>
      <c r="N265" s="82" t="s">
        <v>143</v>
      </c>
      <c r="O265" s="50"/>
      <c r="P265" s="50"/>
    </row>
    <row r="266" spans="1:16" ht="14.25" thickTop="1" thickBot="1">
      <c r="A266" s="91" t="s">
        <v>170</v>
      </c>
      <c r="B266" s="75">
        <v>2275</v>
      </c>
      <c r="C266" s="75">
        <v>260</v>
      </c>
      <c r="D266" s="92">
        <v>0</v>
      </c>
      <c r="E266" s="82" t="s">
        <v>143</v>
      </c>
      <c r="F266" s="82" t="s">
        <v>143</v>
      </c>
      <c r="G266" s="82" t="s">
        <v>143</v>
      </c>
      <c r="H266" s="82" t="s">
        <v>143</v>
      </c>
      <c r="I266" s="82" t="s">
        <v>143</v>
      </c>
      <c r="J266" s="92">
        <v>0</v>
      </c>
      <c r="K266" s="92">
        <v>0</v>
      </c>
      <c r="L266" s="92">
        <v>0</v>
      </c>
      <c r="M266" s="82" t="s">
        <v>143</v>
      </c>
      <c r="N266" s="82" t="s">
        <v>143</v>
      </c>
      <c r="O266" s="50"/>
      <c r="P266" s="50"/>
    </row>
    <row r="267" spans="1:16" ht="14.25" thickTop="1" thickBot="1">
      <c r="A267" s="91" t="s">
        <v>215</v>
      </c>
      <c r="B267" s="75">
        <v>2276</v>
      </c>
      <c r="C267" s="75">
        <v>270</v>
      </c>
      <c r="D267" s="92">
        <v>0</v>
      </c>
      <c r="E267" s="82" t="s">
        <v>143</v>
      </c>
      <c r="F267" s="82" t="s">
        <v>143</v>
      </c>
      <c r="G267" s="82" t="s">
        <v>143</v>
      </c>
      <c r="H267" s="82" t="s">
        <v>143</v>
      </c>
      <c r="I267" s="82" t="s">
        <v>143</v>
      </c>
      <c r="J267" s="92">
        <v>0</v>
      </c>
      <c r="K267" s="92">
        <v>0</v>
      </c>
      <c r="L267" s="92">
        <v>0</v>
      </c>
      <c r="M267" s="82" t="s">
        <v>143</v>
      </c>
      <c r="N267" s="82" t="s">
        <v>143</v>
      </c>
      <c r="O267" s="50"/>
      <c r="P267" s="50"/>
    </row>
    <row r="268" spans="1:16" ht="35.25" thickTop="1" thickBot="1">
      <c r="A268" s="94" t="s">
        <v>55</v>
      </c>
      <c r="B268" s="89">
        <v>2280</v>
      </c>
      <c r="C268" s="89">
        <v>280</v>
      </c>
      <c r="D268" s="90">
        <f>SUM(D269:D270)</f>
        <v>0</v>
      </c>
      <c r="E268" s="82" t="s">
        <v>143</v>
      </c>
      <c r="F268" s="82" t="s">
        <v>143</v>
      </c>
      <c r="G268" s="82" t="s">
        <v>143</v>
      </c>
      <c r="H268" s="82" t="s">
        <v>143</v>
      </c>
      <c r="I268" s="82" t="s">
        <v>143</v>
      </c>
      <c r="J268" s="90">
        <f>SUM(J269:J270)</f>
        <v>0</v>
      </c>
      <c r="K268" s="90">
        <f>SUM(K269:K270)</f>
        <v>0</v>
      </c>
      <c r="L268" s="90">
        <f>SUM(L269:L270)</f>
        <v>0</v>
      </c>
      <c r="M268" s="82" t="s">
        <v>143</v>
      </c>
      <c r="N268" s="82" t="s">
        <v>143</v>
      </c>
      <c r="O268" s="50"/>
      <c r="P268" s="50"/>
    </row>
    <row r="269" spans="1:16" ht="22.5" thickTop="1" thickBot="1">
      <c r="A269" s="157" t="s">
        <v>172</v>
      </c>
      <c r="B269" s="75">
        <v>2281</v>
      </c>
      <c r="C269" s="75">
        <v>290</v>
      </c>
      <c r="D269" s="92">
        <v>0</v>
      </c>
      <c r="E269" s="82" t="s">
        <v>143</v>
      </c>
      <c r="F269" s="82" t="s">
        <v>143</v>
      </c>
      <c r="G269" s="82" t="s">
        <v>143</v>
      </c>
      <c r="H269" s="82" t="s">
        <v>143</v>
      </c>
      <c r="I269" s="82" t="s">
        <v>143</v>
      </c>
      <c r="J269" s="92">
        <v>0</v>
      </c>
      <c r="K269" s="92">
        <v>0</v>
      </c>
      <c r="L269" s="92">
        <v>0</v>
      </c>
      <c r="M269" s="82" t="s">
        <v>143</v>
      </c>
      <c r="N269" s="82" t="s">
        <v>143</v>
      </c>
      <c r="O269" s="50"/>
      <c r="P269" s="50"/>
    </row>
    <row r="270" spans="1:16" ht="33" thickTop="1" thickBot="1">
      <c r="A270" s="158" t="s">
        <v>173</v>
      </c>
      <c r="B270" s="75">
        <v>2282</v>
      </c>
      <c r="C270" s="75">
        <v>300</v>
      </c>
      <c r="D270" s="92">
        <v>0</v>
      </c>
      <c r="E270" s="82" t="s">
        <v>143</v>
      </c>
      <c r="F270" s="82" t="s">
        <v>143</v>
      </c>
      <c r="G270" s="82" t="s">
        <v>143</v>
      </c>
      <c r="H270" s="82" t="s">
        <v>143</v>
      </c>
      <c r="I270" s="82" t="s">
        <v>143</v>
      </c>
      <c r="J270" s="92">
        <v>0</v>
      </c>
      <c r="K270" s="92">
        <v>0</v>
      </c>
      <c r="L270" s="92">
        <v>0</v>
      </c>
      <c r="M270" s="82" t="s">
        <v>143</v>
      </c>
      <c r="N270" s="82" t="s">
        <v>143</v>
      </c>
      <c r="O270" s="50"/>
      <c r="P270" s="50"/>
    </row>
    <row r="271" spans="1:16" ht="14.25" thickTop="1" thickBot="1">
      <c r="A271" s="87" t="s">
        <v>174</v>
      </c>
      <c r="B271" s="78">
        <v>2400</v>
      </c>
      <c r="C271" s="78">
        <v>310</v>
      </c>
      <c r="D271" s="80">
        <f>SUM(D272:D273)</f>
        <v>0</v>
      </c>
      <c r="E271" s="82" t="s">
        <v>143</v>
      </c>
      <c r="F271" s="82" t="s">
        <v>143</v>
      </c>
      <c r="G271" s="82" t="s">
        <v>143</v>
      </c>
      <c r="H271" s="82" t="s">
        <v>143</v>
      </c>
      <c r="I271" s="82" t="s">
        <v>143</v>
      </c>
      <c r="J271" s="80">
        <f>SUM(J272:J273)</f>
        <v>0</v>
      </c>
      <c r="K271" s="80">
        <f>SUM(K272:K273)</f>
        <v>0</v>
      </c>
      <c r="L271" s="80">
        <f>SUM(L272:L273)</f>
        <v>0</v>
      </c>
      <c r="M271" s="82" t="s">
        <v>143</v>
      </c>
      <c r="N271" s="82" t="s">
        <v>143</v>
      </c>
      <c r="O271" s="50"/>
      <c r="P271" s="50"/>
    </row>
    <row r="272" spans="1:16" ht="24" thickTop="1" thickBot="1">
      <c r="A272" s="98" t="s">
        <v>175</v>
      </c>
      <c r="B272" s="89">
        <v>2410</v>
      </c>
      <c r="C272" s="89">
        <v>320</v>
      </c>
      <c r="D272" s="95">
        <v>0</v>
      </c>
      <c r="E272" s="82" t="s">
        <v>143</v>
      </c>
      <c r="F272" s="82" t="s">
        <v>143</v>
      </c>
      <c r="G272" s="82" t="s">
        <v>143</v>
      </c>
      <c r="H272" s="82" t="s">
        <v>143</v>
      </c>
      <c r="I272" s="82" t="s">
        <v>143</v>
      </c>
      <c r="J272" s="95">
        <v>0</v>
      </c>
      <c r="K272" s="95">
        <v>0</v>
      </c>
      <c r="L272" s="95">
        <v>0</v>
      </c>
      <c r="M272" s="82" t="s">
        <v>143</v>
      </c>
      <c r="N272" s="82" t="s">
        <v>143</v>
      </c>
      <c r="O272" s="50"/>
      <c r="P272" s="50"/>
    </row>
    <row r="273" spans="1:16" ht="24" thickTop="1" thickBot="1">
      <c r="A273" s="98" t="s">
        <v>176</v>
      </c>
      <c r="B273" s="89">
        <v>2420</v>
      </c>
      <c r="C273" s="89">
        <v>330</v>
      </c>
      <c r="D273" s="95">
        <v>0</v>
      </c>
      <c r="E273" s="82" t="s">
        <v>143</v>
      </c>
      <c r="F273" s="82" t="s">
        <v>143</v>
      </c>
      <c r="G273" s="82" t="s">
        <v>143</v>
      </c>
      <c r="H273" s="82" t="s">
        <v>143</v>
      </c>
      <c r="I273" s="82" t="s">
        <v>143</v>
      </c>
      <c r="J273" s="95">
        <v>0</v>
      </c>
      <c r="K273" s="95">
        <v>0</v>
      </c>
      <c r="L273" s="95">
        <v>0</v>
      </c>
      <c r="M273" s="82" t="s">
        <v>143</v>
      </c>
      <c r="N273" s="82" t="s">
        <v>143</v>
      </c>
      <c r="O273" s="50"/>
      <c r="P273" s="50"/>
    </row>
    <row r="274" spans="1:16" ht="14.25" thickTop="1" thickBot="1">
      <c r="A274" s="99" t="s">
        <v>61</v>
      </c>
      <c r="B274" s="78">
        <v>2600</v>
      </c>
      <c r="C274" s="78">
        <v>340</v>
      </c>
      <c r="D274" s="80">
        <f>SUM(D275:D277)</f>
        <v>0</v>
      </c>
      <c r="E274" s="82" t="s">
        <v>143</v>
      </c>
      <c r="F274" s="82" t="s">
        <v>143</v>
      </c>
      <c r="G274" s="82" t="s">
        <v>143</v>
      </c>
      <c r="H274" s="82" t="s">
        <v>143</v>
      </c>
      <c r="I274" s="82" t="s">
        <v>143</v>
      </c>
      <c r="J274" s="80">
        <f>SUM(J275:J277)</f>
        <v>0</v>
      </c>
      <c r="K274" s="80">
        <f>SUM(K275:K277)</f>
        <v>0</v>
      </c>
      <c r="L274" s="80">
        <f>SUM(L275:L277)</f>
        <v>0</v>
      </c>
      <c r="M274" s="82" t="s">
        <v>143</v>
      </c>
      <c r="N274" s="82" t="s">
        <v>143</v>
      </c>
      <c r="O274" s="50"/>
      <c r="P274" s="50"/>
    </row>
    <row r="275" spans="1:16" ht="35.25" thickTop="1" thickBot="1">
      <c r="A275" s="94" t="s">
        <v>62</v>
      </c>
      <c r="B275" s="89">
        <v>2610</v>
      </c>
      <c r="C275" s="89">
        <v>350</v>
      </c>
      <c r="D275" s="95">
        <v>0</v>
      </c>
      <c r="E275" s="82" t="s">
        <v>143</v>
      </c>
      <c r="F275" s="82" t="s">
        <v>143</v>
      </c>
      <c r="G275" s="82" t="s">
        <v>143</v>
      </c>
      <c r="H275" s="82" t="s">
        <v>143</v>
      </c>
      <c r="I275" s="82" t="s">
        <v>143</v>
      </c>
      <c r="J275" s="95">
        <v>0</v>
      </c>
      <c r="K275" s="95">
        <v>0</v>
      </c>
      <c r="L275" s="95">
        <v>0</v>
      </c>
      <c r="M275" s="82" t="s">
        <v>143</v>
      </c>
      <c r="N275" s="82" t="s">
        <v>143</v>
      </c>
      <c r="O275" s="50"/>
      <c r="P275" s="50"/>
    </row>
    <row r="276" spans="1:16" ht="24" thickTop="1" thickBot="1">
      <c r="A276" s="94" t="s">
        <v>63</v>
      </c>
      <c r="B276" s="89">
        <v>2620</v>
      </c>
      <c r="C276" s="89">
        <v>360</v>
      </c>
      <c r="D276" s="95">
        <v>0</v>
      </c>
      <c r="E276" s="82" t="s">
        <v>143</v>
      </c>
      <c r="F276" s="82" t="s">
        <v>143</v>
      </c>
      <c r="G276" s="82" t="s">
        <v>143</v>
      </c>
      <c r="H276" s="82" t="s">
        <v>143</v>
      </c>
      <c r="I276" s="82" t="s">
        <v>143</v>
      </c>
      <c r="J276" s="95">
        <v>0</v>
      </c>
      <c r="K276" s="95">
        <v>0</v>
      </c>
      <c r="L276" s="95">
        <v>0</v>
      </c>
      <c r="M276" s="82" t="s">
        <v>143</v>
      </c>
      <c r="N276" s="82" t="s">
        <v>143</v>
      </c>
      <c r="O276" s="50"/>
      <c r="P276" s="50"/>
    </row>
    <row r="277" spans="1:16" ht="35.25" thickTop="1" thickBot="1">
      <c r="A277" s="98" t="s">
        <v>177</v>
      </c>
      <c r="B277" s="89">
        <v>2630</v>
      </c>
      <c r="C277" s="89">
        <v>370</v>
      </c>
      <c r="D277" s="95">
        <v>0</v>
      </c>
      <c r="E277" s="82" t="s">
        <v>143</v>
      </c>
      <c r="F277" s="82" t="s">
        <v>143</v>
      </c>
      <c r="G277" s="82" t="s">
        <v>143</v>
      </c>
      <c r="H277" s="82" t="s">
        <v>143</v>
      </c>
      <c r="I277" s="82" t="s">
        <v>143</v>
      </c>
      <c r="J277" s="95">
        <v>0</v>
      </c>
      <c r="K277" s="95">
        <v>0</v>
      </c>
      <c r="L277" s="95">
        <v>0</v>
      </c>
      <c r="M277" s="82" t="s">
        <v>143</v>
      </c>
      <c r="N277" s="82" t="s">
        <v>143</v>
      </c>
      <c r="O277" s="50"/>
      <c r="P277" s="50"/>
    </row>
    <row r="278" spans="1:16" ht="14.25" thickTop="1" thickBot="1">
      <c r="A278" s="96" t="s">
        <v>65</v>
      </c>
      <c r="B278" s="78">
        <v>2700</v>
      </c>
      <c r="C278" s="78">
        <v>380</v>
      </c>
      <c r="D278" s="80">
        <f>SUM(D279:D281)</f>
        <v>0</v>
      </c>
      <c r="E278" s="82" t="s">
        <v>143</v>
      </c>
      <c r="F278" s="82" t="s">
        <v>143</v>
      </c>
      <c r="G278" s="82" t="s">
        <v>143</v>
      </c>
      <c r="H278" s="82" t="s">
        <v>143</v>
      </c>
      <c r="I278" s="82" t="s">
        <v>143</v>
      </c>
      <c r="J278" s="80">
        <f>SUM(J279:J281)</f>
        <v>0</v>
      </c>
      <c r="K278" s="80">
        <f>SUM(K279:K281)</f>
        <v>0</v>
      </c>
      <c r="L278" s="80">
        <f>SUM(L279:L281)</f>
        <v>0</v>
      </c>
      <c r="M278" s="82" t="s">
        <v>143</v>
      </c>
      <c r="N278" s="82" t="s">
        <v>143</v>
      </c>
      <c r="O278" s="50"/>
      <c r="P278" s="50"/>
    </row>
    <row r="279" spans="1:16" ht="14.25" thickTop="1" thickBot="1">
      <c r="A279" s="94" t="s">
        <v>66</v>
      </c>
      <c r="B279" s="89">
        <v>2710</v>
      </c>
      <c r="C279" s="89">
        <v>390</v>
      </c>
      <c r="D279" s="95">
        <v>0</v>
      </c>
      <c r="E279" s="82" t="s">
        <v>143</v>
      </c>
      <c r="F279" s="82" t="s">
        <v>143</v>
      </c>
      <c r="G279" s="82" t="s">
        <v>143</v>
      </c>
      <c r="H279" s="82" t="s">
        <v>143</v>
      </c>
      <c r="I279" s="82" t="s">
        <v>143</v>
      </c>
      <c r="J279" s="95">
        <v>0</v>
      </c>
      <c r="K279" s="95">
        <v>0</v>
      </c>
      <c r="L279" s="95">
        <v>0</v>
      </c>
      <c r="M279" s="82" t="s">
        <v>143</v>
      </c>
      <c r="N279" s="82" t="s">
        <v>143</v>
      </c>
      <c r="O279" s="50"/>
      <c r="P279" s="50"/>
    </row>
    <row r="280" spans="1:16" ht="14.25" thickTop="1" thickBot="1">
      <c r="A280" s="94" t="s">
        <v>178</v>
      </c>
      <c r="B280" s="89">
        <v>2720</v>
      </c>
      <c r="C280" s="89">
        <v>400</v>
      </c>
      <c r="D280" s="95">
        <v>0</v>
      </c>
      <c r="E280" s="82" t="s">
        <v>143</v>
      </c>
      <c r="F280" s="82" t="s">
        <v>143</v>
      </c>
      <c r="G280" s="82" t="s">
        <v>143</v>
      </c>
      <c r="H280" s="82" t="s">
        <v>143</v>
      </c>
      <c r="I280" s="82" t="s">
        <v>143</v>
      </c>
      <c r="J280" s="95">
        <v>0</v>
      </c>
      <c r="K280" s="95">
        <v>0</v>
      </c>
      <c r="L280" s="95">
        <v>0</v>
      </c>
      <c r="M280" s="82" t="s">
        <v>143</v>
      </c>
      <c r="N280" s="82" t="s">
        <v>143</v>
      </c>
      <c r="O280" s="50"/>
      <c r="P280" s="50"/>
    </row>
    <row r="281" spans="1:16" ht="14.25" thickTop="1" thickBot="1">
      <c r="A281" s="94" t="s">
        <v>68</v>
      </c>
      <c r="B281" s="89">
        <v>2730</v>
      </c>
      <c r="C281" s="89">
        <v>410</v>
      </c>
      <c r="D281" s="95">
        <v>0</v>
      </c>
      <c r="E281" s="82" t="s">
        <v>143</v>
      </c>
      <c r="F281" s="82" t="s">
        <v>143</v>
      </c>
      <c r="G281" s="82" t="s">
        <v>143</v>
      </c>
      <c r="H281" s="82" t="s">
        <v>143</v>
      </c>
      <c r="I281" s="82" t="s">
        <v>143</v>
      </c>
      <c r="J281" s="95">
        <v>0</v>
      </c>
      <c r="K281" s="95">
        <v>0</v>
      </c>
      <c r="L281" s="95">
        <v>0</v>
      </c>
      <c r="M281" s="82" t="s">
        <v>143</v>
      </c>
      <c r="N281" s="82" t="s">
        <v>143</v>
      </c>
      <c r="O281" s="50"/>
      <c r="P281" s="50"/>
    </row>
    <row r="282" spans="1:16" ht="14.25" thickTop="1" thickBot="1">
      <c r="A282" s="96" t="s">
        <v>69</v>
      </c>
      <c r="B282" s="78">
        <v>2800</v>
      </c>
      <c r="C282" s="78">
        <v>420</v>
      </c>
      <c r="D282" s="81">
        <v>0</v>
      </c>
      <c r="E282" s="82" t="s">
        <v>143</v>
      </c>
      <c r="F282" s="82" t="s">
        <v>143</v>
      </c>
      <c r="G282" s="82" t="s">
        <v>143</v>
      </c>
      <c r="H282" s="82" t="s">
        <v>143</v>
      </c>
      <c r="I282" s="82" t="s">
        <v>143</v>
      </c>
      <c r="J282" s="81">
        <v>0</v>
      </c>
      <c r="K282" s="81">
        <v>0</v>
      </c>
      <c r="L282" s="81">
        <v>0</v>
      </c>
      <c r="M282" s="82" t="s">
        <v>143</v>
      </c>
      <c r="N282" s="82" t="s">
        <v>143</v>
      </c>
      <c r="O282" s="50"/>
      <c r="P282" s="50"/>
    </row>
    <row r="283" spans="1:16" ht="14.25" thickTop="1" thickBot="1">
      <c r="A283" s="78" t="s">
        <v>70</v>
      </c>
      <c r="B283" s="78">
        <v>3000</v>
      </c>
      <c r="C283" s="78">
        <v>430</v>
      </c>
      <c r="D283" s="80">
        <f>D284+D298</f>
        <v>0</v>
      </c>
      <c r="E283" s="82" t="s">
        <v>143</v>
      </c>
      <c r="F283" s="82" t="s">
        <v>143</v>
      </c>
      <c r="G283" s="82" t="s">
        <v>143</v>
      </c>
      <c r="H283" s="82" t="s">
        <v>143</v>
      </c>
      <c r="I283" s="82" t="s">
        <v>143</v>
      </c>
      <c r="J283" s="80">
        <f>J284+J298</f>
        <v>0</v>
      </c>
      <c r="K283" s="80">
        <f>K284+K298</f>
        <v>0</v>
      </c>
      <c r="L283" s="80">
        <f>L284+L298</f>
        <v>0</v>
      </c>
      <c r="M283" s="82" t="s">
        <v>143</v>
      </c>
      <c r="N283" s="82" t="s">
        <v>143</v>
      </c>
      <c r="O283" s="50"/>
      <c r="P283" s="50"/>
    </row>
    <row r="284" spans="1:16" ht="14.25" thickTop="1" thickBot="1">
      <c r="A284" s="87" t="s">
        <v>71</v>
      </c>
      <c r="B284" s="78">
        <v>3100</v>
      </c>
      <c r="C284" s="78">
        <v>440</v>
      </c>
      <c r="D284" s="80">
        <f>D285+D286+D289+D292+D296+D297</f>
        <v>0</v>
      </c>
      <c r="E284" s="82" t="s">
        <v>143</v>
      </c>
      <c r="F284" s="82" t="s">
        <v>143</v>
      </c>
      <c r="G284" s="82" t="s">
        <v>143</v>
      </c>
      <c r="H284" s="82" t="s">
        <v>143</v>
      </c>
      <c r="I284" s="82" t="s">
        <v>143</v>
      </c>
      <c r="J284" s="80">
        <f>J285+J286+J289+J292+J296+J297</f>
        <v>0</v>
      </c>
      <c r="K284" s="80">
        <f>K285+K286+K289+K292+K296+K297</f>
        <v>0</v>
      </c>
      <c r="L284" s="80">
        <f>L285+L286+L289+L292+L296+L297</f>
        <v>0</v>
      </c>
      <c r="M284" s="82" t="s">
        <v>143</v>
      </c>
      <c r="N284" s="82" t="s">
        <v>143</v>
      </c>
      <c r="O284" s="50"/>
      <c r="P284" s="50"/>
    </row>
    <row r="285" spans="1:16" ht="24" thickTop="1" thickBot="1">
      <c r="A285" s="94" t="s">
        <v>72</v>
      </c>
      <c r="B285" s="89">
        <v>3110</v>
      </c>
      <c r="C285" s="89">
        <v>450</v>
      </c>
      <c r="D285" s="95">
        <v>0</v>
      </c>
      <c r="E285" s="82" t="s">
        <v>143</v>
      </c>
      <c r="F285" s="82" t="s">
        <v>143</v>
      </c>
      <c r="G285" s="82" t="s">
        <v>143</v>
      </c>
      <c r="H285" s="82" t="s">
        <v>143</v>
      </c>
      <c r="I285" s="82" t="s">
        <v>143</v>
      </c>
      <c r="J285" s="95">
        <v>0</v>
      </c>
      <c r="K285" s="95">
        <v>0</v>
      </c>
      <c r="L285" s="95">
        <v>0</v>
      </c>
      <c r="M285" s="82" t="s">
        <v>143</v>
      </c>
      <c r="N285" s="82" t="s">
        <v>143</v>
      </c>
      <c r="O285" s="50"/>
      <c r="P285" s="50"/>
    </row>
    <row r="286" spans="1:16" ht="14.25" thickTop="1" thickBot="1">
      <c r="A286" s="98" t="s">
        <v>73</v>
      </c>
      <c r="B286" s="89">
        <v>3120</v>
      </c>
      <c r="C286" s="89">
        <v>460</v>
      </c>
      <c r="D286" s="90">
        <f>SUM(D287:D288)</f>
        <v>0</v>
      </c>
      <c r="E286" s="82" t="s">
        <v>143</v>
      </c>
      <c r="F286" s="82" t="s">
        <v>143</v>
      </c>
      <c r="G286" s="82" t="s">
        <v>143</v>
      </c>
      <c r="H286" s="82" t="s">
        <v>143</v>
      </c>
      <c r="I286" s="82" t="s">
        <v>143</v>
      </c>
      <c r="J286" s="90">
        <f>SUM(J287:J288)</f>
        <v>0</v>
      </c>
      <c r="K286" s="90">
        <f>SUM(K287:K288)</f>
        <v>0</v>
      </c>
      <c r="L286" s="90">
        <f>SUM(L287:L288)</f>
        <v>0</v>
      </c>
      <c r="M286" s="82" t="s">
        <v>143</v>
      </c>
      <c r="N286" s="82" t="s">
        <v>143</v>
      </c>
      <c r="O286" s="50"/>
      <c r="P286" s="50"/>
    </row>
    <row r="287" spans="1:16" ht="24" thickTop="1" thickBot="1">
      <c r="A287" s="91" t="s">
        <v>74</v>
      </c>
      <c r="B287" s="75">
        <v>3121</v>
      </c>
      <c r="C287" s="75">
        <v>470</v>
      </c>
      <c r="D287" s="92">
        <v>0</v>
      </c>
      <c r="E287" s="82" t="s">
        <v>143</v>
      </c>
      <c r="F287" s="82" t="s">
        <v>143</v>
      </c>
      <c r="G287" s="82" t="s">
        <v>143</v>
      </c>
      <c r="H287" s="82" t="s">
        <v>143</v>
      </c>
      <c r="I287" s="82" t="s">
        <v>143</v>
      </c>
      <c r="J287" s="92">
        <v>0</v>
      </c>
      <c r="K287" s="92">
        <v>0</v>
      </c>
      <c r="L287" s="92">
        <v>0</v>
      </c>
      <c r="M287" s="82" t="s">
        <v>143</v>
      </c>
      <c r="N287" s="82" t="s">
        <v>143</v>
      </c>
      <c r="O287" s="50"/>
      <c r="P287" s="50"/>
    </row>
    <row r="288" spans="1:16" ht="24" thickTop="1" thickBot="1">
      <c r="A288" s="91" t="s">
        <v>179</v>
      </c>
      <c r="B288" s="75">
        <v>3122</v>
      </c>
      <c r="C288" s="75">
        <v>480</v>
      </c>
      <c r="D288" s="92">
        <v>0</v>
      </c>
      <c r="E288" s="82" t="s">
        <v>143</v>
      </c>
      <c r="F288" s="82" t="s">
        <v>143</v>
      </c>
      <c r="G288" s="82" t="s">
        <v>143</v>
      </c>
      <c r="H288" s="82" t="s">
        <v>143</v>
      </c>
      <c r="I288" s="82" t="s">
        <v>143</v>
      </c>
      <c r="J288" s="92">
        <v>0</v>
      </c>
      <c r="K288" s="92">
        <v>0</v>
      </c>
      <c r="L288" s="92">
        <v>0</v>
      </c>
      <c r="M288" s="82" t="s">
        <v>143</v>
      </c>
      <c r="N288" s="82" t="s">
        <v>143</v>
      </c>
      <c r="O288" s="50"/>
      <c r="P288" s="50"/>
    </row>
    <row r="289" spans="1:16" ht="14.25" thickTop="1" thickBot="1">
      <c r="A289" s="88" t="s">
        <v>76</v>
      </c>
      <c r="B289" s="89">
        <v>3130</v>
      </c>
      <c r="C289" s="89">
        <v>490</v>
      </c>
      <c r="D289" s="90">
        <f>SUM(D290:D291)</f>
        <v>0</v>
      </c>
      <c r="E289" s="82" t="s">
        <v>143</v>
      </c>
      <c r="F289" s="82" t="s">
        <v>143</v>
      </c>
      <c r="G289" s="82" t="s">
        <v>143</v>
      </c>
      <c r="H289" s="82" t="s">
        <v>143</v>
      </c>
      <c r="I289" s="82" t="s">
        <v>143</v>
      </c>
      <c r="J289" s="90">
        <f>SUM(J290:J291)</f>
        <v>0</v>
      </c>
      <c r="K289" s="90">
        <f>SUM(K290:K291)</f>
        <v>0</v>
      </c>
      <c r="L289" s="90">
        <f>SUM(L290:L291)</f>
        <v>0</v>
      </c>
      <c r="M289" s="82" t="s">
        <v>143</v>
      </c>
      <c r="N289" s="82" t="s">
        <v>143</v>
      </c>
      <c r="O289" s="50"/>
      <c r="P289" s="50"/>
    </row>
    <row r="290" spans="1:16" ht="24" thickTop="1" thickBot="1">
      <c r="A290" s="91" t="s">
        <v>180</v>
      </c>
      <c r="B290" s="75">
        <v>3131</v>
      </c>
      <c r="C290" s="89">
        <v>500</v>
      </c>
      <c r="D290" s="92">
        <v>0</v>
      </c>
      <c r="E290" s="82" t="s">
        <v>143</v>
      </c>
      <c r="F290" s="82" t="s">
        <v>143</v>
      </c>
      <c r="G290" s="82" t="s">
        <v>143</v>
      </c>
      <c r="H290" s="82" t="s">
        <v>143</v>
      </c>
      <c r="I290" s="82" t="s">
        <v>143</v>
      </c>
      <c r="J290" s="92">
        <v>0</v>
      </c>
      <c r="K290" s="92">
        <v>0</v>
      </c>
      <c r="L290" s="92">
        <v>0</v>
      </c>
      <c r="M290" s="82" t="s">
        <v>143</v>
      </c>
      <c r="N290" s="82" t="s">
        <v>143</v>
      </c>
      <c r="O290" s="50"/>
      <c r="P290" s="50"/>
    </row>
    <row r="291" spans="1:16" ht="14.25" thickTop="1" thickBot="1">
      <c r="A291" s="91" t="s">
        <v>181</v>
      </c>
      <c r="B291" s="75">
        <v>3132</v>
      </c>
      <c r="C291" s="75">
        <v>510</v>
      </c>
      <c r="D291" s="92">
        <v>0</v>
      </c>
      <c r="E291" s="82" t="s">
        <v>143</v>
      </c>
      <c r="F291" s="82" t="s">
        <v>143</v>
      </c>
      <c r="G291" s="82" t="s">
        <v>143</v>
      </c>
      <c r="H291" s="82" t="s">
        <v>143</v>
      </c>
      <c r="I291" s="82" t="s">
        <v>143</v>
      </c>
      <c r="J291" s="92">
        <v>0</v>
      </c>
      <c r="K291" s="92">
        <v>0</v>
      </c>
      <c r="L291" s="92">
        <v>0</v>
      </c>
      <c r="M291" s="82" t="s">
        <v>143</v>
      </c>
      <c r="N291" s="82" t="s">
        <v>143</v>
      </c>
      <c r="O291" s="50"/>
      <c r="P291" s="50"/>
    </row>
    <row r="292" spans="1:16" ht="14.25" thickTop="1" thickBot="1">
      <c r="A292" s="88" t="s">
        <v>182</v>
      </c>
      <c r="B292" s="89">
        <v>3140</v>
      </c>
      <c r="C292" s="89">
        <v>520</v>
      </c>
      <c r="D292" s="90">
        <f>SUM(D293:D295)</f>
        <v>0</v>
      </c>
      <c r="E292" s="82" t="s">
        <v>143</v>
      </c>
      <c r="F292" s="82" t="s">
        <v>143</v>
      </c>
      <c r="G292" s="82" t="s">
        <v>143</v>
      </c>
      <c r="H292" s="82" t="s">
        <v>143</v>
      </c>
      <c r="I292" s="82" t="s">
        <v>143</v>
      </c>
      <c r="J292" s="90">
        <f>SUM(J293:J295)</f>
        <v>0</v>
      </c>
      <c r="K292" s="90">
        <f>SUM(K293:K295)</f>
        <v>0</v>
      </c>
      <c r="L292" s="90">
        <f>SUM(L293:L295)</f>
        <v>0</v>
      </c>
      <c r="M292" s="82" t="s">
        <v>143</v>
      </c>
      <c r="N292" s="82" t="s">
        <v>143</v>
      </c>
      <c r="O292" s="50"/>
      <c r="P292" s="50"/>
    </row>
    <row r="293" spans="1:16" ht="24.75" thickTop="1" thickBot="1">
      <c r="A293" s="159" t="s">
        <v>183</v>
      </c>
      <c r="B293" s="75">
        <v>3141</v>
      </c>
      <c r="C293" s="75">
        <v>530</v>
      </c>
      <c r="D293" s="92">
        <v>0</v>
      </c>
      <c r="E293" s="82" t="s">
        <v>143</v>
      </c>
      <c r="F293" s="82" t="s">
        <v>143</v>
      </c>
      <c r="G293" s="82" t="s">
        <v>143</v>
      </c>
      <c r="H293" s="82" t="s">
        <v>143</v>
      </c>
      <c r="I293" s="82" t="s">
        <v>143</v>
      </c>
      <c r="J293" s="92">
        <v>0</v>
      </c>
      <c r="K293" s="92">
        <v>0</v>
      </c>
      <c r="L293" s="92">
        <v>0</v>
      </c>
      <c r="M293" s="82" t="s">
        <v>143</v>
      </c>
      <c r="N293" s="82" t="s">
        <v>143</v>
      </c>
      <c r="O293" s="50"/>
      <c r="P293" s="50"/>
    </row>
    <row r="294" spans="1:16" ht="24.75" thickTop="1" thickBot="1">
      <c r="A294" s="159" t="s">
        <v>184</v>
      </c>
      <c r="B294" s="75">
        <v>3142</v>
      </c>
      <c r="C294" s="75">
        <v>540</v>
      </c>
      <c r="D294" s="92">
        <v>0</v>
      </c>
      <c r="E294" s="82" t="s">
        <v>143</v>
      </c>
      <c r="F294" s="82" t="s">
        <v>143</v>
      </c>
      <c r="G294" s="82" t="s">
        <v>143</v>
      </c>
      <c r="H294" s="82" t="s">
        <v>143</v>
      </c>
      <c r="I294" s="82" t="s">
        <v>143</v>
      </c>
      <c r="J294" s="92">
        <v>0</v>
      </c>
      <c r="K294" s="92">
        <v>0</v>
      </c>
      <c r="L294" s="92">
        <v>0</v>
      </c>
      <c r="M294" s="82" t="s">
        <v>143</v>
      </c>
      <c r="N294" s="82" t="s">
        <v>143</v>
      </c>
      <c r="O294" s="50"/>
      <c r="P294" s="50"/>
    </row>
    <row r="295" spans="1:16" ht="24.75" thickTop="1" thickBot="1">
      <c r="A295" s="159" t="s">
        <v>185</v>
      </c>
      <c r="B295" s="75">
        <v>3143</v>
      </c>
      <c r="C295" s="75">
        <v>550</v>
      </c>
      <c r="D295" s="92">
        <v>0</v>
      </c>
      <c r="E295" s="82" t="s">
        <v>143</v>
      </c>
      <c r="F295" s="82" t="s">
        <v>143</v>
      </c>
      <c r="G295" s="82" t="s">
        <v>143</v>
      </c>
      <c r="H295" s="82" t="s">
        <v>143</v>
      </c>
      <c r="I295" s="82" t="s">
        <v>143</v>
      </c>
      <c r="J295" s="92">
        <v>0</v>
      </c>
      <c r="K295" s="92">
        <v>0</v>
      </c>
      <c r="L295" s="92">
        <v>0</v>
      </c>
      <c r="M295" s="82" t="s">
        <v>143</v>
      </c>
      <c r="N295" s="82" t="s">
        <v>143</v>
      </c>
      <c r="O295" s="50"/>
      <c r="P295" s="50"/>
    </row>
    <row r="296" spans="1:16" ht="14.25" thickTop="1" thickBot="1">
      <c r="A296" s="88" t="s">
        <v>83</v>
      </c>
      <c r="B296" s="89">
        <v>3150</v>
      </c>
      <c r="C296" s="89">
        <v>560</v>
      </c>
      <c r="D296" s="95">
        <v>0</v>
      </c>
      <c r="E296" s="82" t="s">
        <v>143</v>
      </c>
      <c r="F296" s="82" t="s">
        <v>143</v>
      </c>
      <c r="G296" s="82" t="s">
        <v>143</v>
      </c>
      <c r="H296" s="82" t="s">
        <v>143</v>
      </c>
      <c r="I296" s="82" t="s">
        <v>143</v>
      </c>
      <c r="J296" s="95">
        <v>0</v>
      </c>
      <c r="K296" s="95">
        <v>0</v>
      </c>
      <c r="L296" s="95">
        <v>0</v>
      </c>
      <c r="M296" s="82" t="s">
        <v>143</v>
      </c>
      <c r="N296" s="82" t="s">
        <v>143</v>
      </c>
      <c r="O296" s="50"/>
      <c r="P296" s="50"/>
    </row>
    <row r="297" spans="1:16" ht="24" thickTop="1" thickBot="1">
      <c r="A297" s="88" t="s">
        <v>186</v>
      </c>
      <c r="B297" s="89">
        <v>3160</v>
      </c>
      <c r="C297" s="89">
        <v>570</v>
      </c>
      <c r="D297" s="95">
        <v>0</v>
      </c>
      <c r="E297" s="82" t="s">
        <v>143</v>
      </c>
      <c r="F297" s="82" t="s">
        <v>143</v>
      </c>
      <c r="G297" s="82" t="s">
        <v>143</v>
      </c>
      <c r="H297" s="82" t="s">
        <v>143</v>
      </c>
      <c r="I297" s="82" t="s">
        <v>143</v>
      </c>
      <c r="J297" s="95">
        <v>0</v>
      </c>
      <c r="K297" s="95">
        <v>0</v>
      </c>
      <c r="L297" s="95">
        <v>0</v>
      </c>
      <c r="M297" s="82" t="s">
        <v>143</v>
      </c>
      <c r="N297" s="82" t="s">
        <v>143</v>
      </c>
      <c r="O297" s="50"/>
      <c r="P297" s="50"/>
    </row>
    <row r="298" spans="1:16" ht="14.25" thickTop="1" thickBot="1">
      <c r="A298" s="87" t="s">
        <v>85</v>
      </c>
      <c r="B298" s="78">
        <v>3200</v>
      </c>
      <c r="C298" s="78">
        <v>580</v>
      </c>
      <c r="D298" s="80">
        <f>SUM(D299:D301)</f>
        <v>0</v>
      </c>
      <c r="E298" s="82" t="s">
        <v>143</v>
      </c>
      <c r="F298" s="82" t="s">
        <v>143</v>
      </c>
      <c r="G298" s="82" t="s">
        <v>143</v>
      </c>
      <c r="H298" s="82" t="s">
        <v>143</v>
      </c>
      <c r="I298" s="82" t="s">
        <v>143</v>
      </c>
      <c r="J298" s="80">
        <f>SUM(J299:J301)</f>
        <v>0</v>
      </c>
      <c r="K298" s="80">
        <f>SUM(K299:K301)</f>
        <v>0</v>
      </c>
      <c r="L298" s="80">
        <f>SUM(L299:L301)</f>
        <v>0</v>
      </c>
      <c r="M298" s="82" t="s">
        <v>143</v>
      </c>
      <c r="N298" s="82" t="s">
        <v>143</v>
      </c>
      <c r="O298" s="50"/>
      <c r="P298" s="50"/>
    </row>
    <row r="299" spans="1:16" ht="35.25" thickTop="1" thickBot="1">
      <c r="A299" s="94" t="s">
        <v>86</v>
      </c>
      <c r="B299" s="89">
        <v>3210</v>
      </c>
      <c r="C299" s="89">
        <v>590</v>
      </c>
      <c r="D299" s="95">
        <v>0</v>
      </c>
      <c r="E299" s="82" t="s">
        <v>143</v>
      </c>
      <c r="F299" s="82" t="s">
        <v>143</v>
      </c>
      <c r="G299" s="82" t="s">
        <v>143</v>
      </c>
      <c r="H299" s="82" t="s">
        <v>143</v>
      </c>
      <c r="I299" s="82" t="s">
        <v>143</v>
      </c>
      <c r="J299" s="95">
        <v>0</v>
      </c>
      <c r="K299" s="95">
        <v>0</v>
      </c>
      <c r="L299" s="95">
        <v>0</v>
      </c>
      <c r="M299" s="82" t="s">
        <v>143</v>
      </c>
      <c r="N299" s="82" t="s">
        <v>143</v>
      </c>
      <c r="O299" s="50"/>
      <c r="P299" s="50"/>
    </row>
    <row r="300" spans="1:16" ht="24" thickTop="1" thickBot="1">
      <c r="A300" s="94" t="s">
        <v>87</v>
      </c>
      <c r="B300" s="89">
        <v>3220</v>
      </c>
      <c r="C300" s="89">
        <v>600</v>
      </c>
      <c r="D300" s="95">
        <v>0</v>
      </c>
      <c r="E300" s="82" t="s">
        <v>143</v>
      </c>
      <c r="F300" s="82" t="s">
        <v>143</v>
      </c>
      <c r="G300" s="82" t="s">
        <v>143</v>
      </c>
      <c r="H300" s="82" t="s">
        <v>143</v>
      </c>
      <c r="I300" s="82" t="s">
        <v>143</v>
      </c>
      <c r="J300" s="95">
        <v>0</v>
      </c>
      <c r="K300" s="95">
        <v>0</v>
      </c>
      <c r="L300" s="95">
        <v>0</v>
      </c>
      <c r="M300" s="82" t="s">
        <v>143</v>
      </c>
      <c r="N300" s="82" t="s">
        <v>143</v>
      </c>
      <c r="O300" s="50"/>
      <c r="P300" s="50"/>
    </row>
    <row r="301" spans="1:16" ht="35.25" thickTop="1" thickBot="1">
      <c r="A301" s="88" t="s">
        <v>187</v>
      </c>
      <c r="B301" s="89">
        <v>3230</v>
      </c>
      <c r="C301" s="89">
        <v>610</v>
      </c>
      <c r="D301" s="95">
        <v>0</v>
      </c>
      <c r="E301" s="82" t="s">
        <v>143</v>
      </c>
      <c r="F301" s="82" t="s">
        <v>143</v>
      </c>
      <c r="G301" s="82" t="s">
        <v>143</v>
      </c>
      <c r="H301" s="82" t="s">
        <v>143</v>
      </c>
      <c r="I301" s="82" t="s">
        <v>143</v>
      </c>
      <c r="J301" s="95">
        <v>0</v>
      </c>
      <c r="K301" s="95">
        <v>0</v>
      </c>
      <c r="L301" s="95">
        <v>0</v>
      </c>
      <c r="M301" s="82" t="s">
        <v>143</v>
      </c>
      <c r="N301" s="82" t="s">
        <v>143</v>
      </c>
      <c r="O301" s="50"/>
      <c r="P301" s="50"/>
    </row>
    <row r="302" spans="1:16" ht="14.25" thickTop="1" thickBot="1">
      <c r="A302" s="94" t="s">
        <v>89</v>
      </c>
      <c r="B302" s="89">
        <v>3240</v>
      </c>
      <c r="C302" s="89">
        <v>620</v>
      </c>
      <c r="D302" s="95">
        <v>0</v>
      </c>
      <c r="E302" s="82" t="s">
        <v>143</v>
      </c>
      <c r="F302" s="82" t="s">
        <v>143</v>
      </c>
      <c r="G302" s="82" t="s">
        <v>143</v>
      </c>
      <c r="H302" s="82" t="s">
        <v>143</v>
      </c>
      <c r="I302" s="82" t="s">
        <v>143</v>
      </c>
      <c r="J302" s="95">
        <v>0</v>
      </c>
      <c r="K302" s="95">
        <v>0</v>
      </c>
      <c r="L302" s="95">
        <v>0</v>
      </c>
      <c r="M302" s="82" t="s">
        <v>143</v>
      </c>
      <c r="N302" s="82" t="s">
        <v>143</v>
      </c>
      <c r="O302" s="50"/>
      <c r="P302" s="50"/>
    </row>
    <row r="303" spans="1:16" ht="14.25" thickTop="1" thickBot="1">
      <c r="A303" s="88"/>
      <c r="B303" s="89"/>
      <c r="C303" s="160">
        <v>630</v>
      </c>
      <c r="D303" s="161"/>
      <c r="E303" s="162"/>
      <c r="F303" s="162"/>
      <c r="G303" s="162"/>
      <c r="H303" s="162"/>
      <c r="I303" s="162"/>
      <c r="J303" s="161"/>
      <c r="K303" s="161"/>
      <c r="L303" s="161"/>
      <c r="M303" s="162"/>
      <c r="N303" s="162"/>
      <c r="O303" s="50"/>
      <c r="P303" s="50"/>
    </row>
    <row r="304" spans="1:16" ht="14.25" thickTop="1" thickBot="1">
      <c r="A304" s="88"/>
      <c r="B304" s="89"/>
      <c r="C304" s="160">
        <v>640</v>
      </c>
      <c r="D304" s="161"/>
      <c r="E304" s="162"/>
      <c r="F304" s="162"/>
      <c r="G304" s="162"/>
      <c r="H304" s="162"/>
      <c r="I304" s="162"/>
      <c r="J304" s="161"/>
      <c r="K304" s="161"/>
      <c r="L304" s="161"/>
      <c r="M304" s="162"/>
      <c r="N304" s="162"/>
      <c r="O304" s="50"/>
      <c r="P304" s="50"/>
    </row>
    <row r="305" spans="1:16" ht="14.25" thickTop="1" thickBot="1">
      <c r="A305" s="88"/>
      <c r="B305" s="89"/>
      <c r="C305" s="160">
        <v>650</v>
      </c>
      <c r="D305" s="161"/>
      <c r="E305" s="162"/>
      <c r="F305" s="162"/>
      <c r="G305" s="162"/>
      <c r="H305" s="162"/>
      <c r="I305" s="162"/>
      <c r="J305" s="161"/>
      <c r="K305" s="161"/>
      <c r="L305" s="161"/>
      <c r="M305" s="162"/>
      <c r="N305" s="162"/>
      <c r="O305" s="50"/>
      <c r="P305" s="50"/>
    </row>
    <row r="306" spans="1:16" ht="14.25" thickTop="1" thickBot="1">
      <c r="A306" s="163" t="s">
        <v>190</v>
      </c>
      <c r="B306" s="78">
        <v>4100</v>
      </c>
      <c r="C306" s="78">
        <v>630</v>
      </c>
      <c r="D306" s="164">
        <f>D307</f>
        <v>0</v>
      </c>
      <c r="E306" s="165" t="s">
        <v>143</v>
      </c>
      <c r="F306" s="165" t="s">
        <v>143</v>
      </c>
      <c r="G306" s="165" t="s">
        <v>143</v>
      </c>
      <c r="H306" s="165" t="s">
        <v>143</v>
      </c>
      <c r="I306" s="165" t="s">
        <v>143</v>
      </c>
      <c r="J306" s="164">
        <f>J307</f>
        <v>0</v>
      </c>
      <c r="K306" s="164">
        <f>K307</f>
        <v>0</v>
      </c>
      <c r="L306" s="164">
        <f>L307</f>
        <v>0</v>
      </c>
      <c r="M306" s="165" t="s">
        <v>143</v>
      </c>
      <c r="N306" s="165" t="s">
        <v>143</v>
      </c>
      <c r="O306" s="50"/>
      <c r="P306" s="50"/>
    </row>
    <row r="307" spans="1:16" ht="14.25" thickTop="1" thickBot="1">
      <c r="A307" s="88" t="s">
        <v>90</v>
      </c>
      <c r="B307" s="89">
        <v>4110</v>
      </c>
      <c r="C307" s="89">
        <v>640</v>
      </c>
      <c r="D307" s="166">
        <f>SUM(D308:D310)</f>
        <v>0</v>
      </c>
      <c r="E307" s="165" t="s">
        <v>143</v>
      </c>
      <c r="F307" s="165" t="s">
        <v>143</v>
      </c>
      <c r="G307" s="165" t="s">
        <v>143</v>
      </c>
      <c r="H307" s="165" t="s">
        <v>143</v>
      </c>
      <c r="I307" s="165" t="s">
        <v>143</v>
      </c>
      <c r="J307" s="166">
        <f>SUM(J308:J310)</f>
        <v>0</v>
      </c>
      <c r="K307" s="166">
        <f>SUM(K308:K310)</f>
        <v>0</v>
      </c>
      <c r="L307" s="166">
        <f>SUM(L308:L310)</f>
        <v>0</v>
      </c>
      <c r="M307" s="165" t="s">
        <v>143</v>
      </c>
      <c r="N307" s="165" t="s">
        <v>143</v>
      </c>
      <c r="O307" s="50"/>
      <c r="P307" s="50"/>
    </row>
    <row r="308" spans="1:16" ht="24" thickTop="1" thickBot="1">
      <c r="A308" s="91" t="s">
        <v>191</v>
      </c>
      <c r="B308" s="75">
        <v>4111</v>
      </c>
      <c r="C308" s="75">
        <v>650</v>
      </c>
      <c r="D308" s="167">
        <v>0</v>
      </c>
      <c r="E308" s="165" t="s">
        <v>143</v>
      </c>
      <c r="F308" s="165" t="s">
        <v>143</v>
      </c>
      <c r="G308" s="165" t="s">
        <v>143</v>
      </c>
      <c r="H308" s="165" t="s">
        <v>143</v>
      </c>
      <c r="I308" s="165" t="s">
        <v>143</v>
      </c>
      <c r="J308" s="167">
        <v>0</v>
      </c>
      <c r="K308" s="167">
        <v>0</v>
      </c>
      <c r="L308" s="167">
        <v>0</v>
      </c>
      <c r="M308" s="165" t="s">
        <v>143</v>
      </c>
      <c r="N308" s="165" t="s">
        <v>143</v>
      </c>
      <c r="O308" s="50"/>
      <c r="P308" s="50"/>
    </row>
    <row r="309" spans="1:16" ht="24" thickTop="1" thickBot="1">
      <c r="A309" s="91" t="s">
        <v>192</v>
      </c>
      <c r="B309" s="75">
        <v>4112</v>
      </c>
      <c r="C309" s="75">
        <v>660</v>
      </c>
      <c r="D309" s="167">
        <v>0</v>
      </c>
      <c r="E309" s="165" t="s">
        <v>143</v>
      </c>
      <c r="F309" s="165" t="s">
        <v>143</v>
      </c>
      <c r="G309" s="165" t="s">
        <v>143</v>
      </c>
      <c r="H309" s="165" t="s">
        <v>143</v>
      </c>
      <c r="I309" s="165" t="s">
        <v>143</v>
      </c>
      <c r="J309" s="167">
        <v>0</v>
      </c>
      <c r="K309" s="167">
        <v>0</v>
      </c>
      <c r="L309" s="167">
        <v>0</v>
      </c>
      <c r="M309" s="165" t="s">
        <v>143</v>
      </c>
      <c r="N309" s="165" t="s">
        <v>143</v>
      </c>
      <c r="O309" s="50"/>
      <c r="P309" s="50"/>
    </row>
    <row r="310" spans="1:16" ht="14.25" thickTop="1" thickBot="1">
      <c r="A310" s="168" t="s">
        <v>193</v>
      </c>
      <c r="B310" s="75">
        <v>4113</v>
      </c>
      <c r="C310" s="75">
        <v>670</v>
      </c>
      <c r="D310" s="167">
        <v>0</v>
      </c>
      <c r="E310" s="165" t="s">
        <v>143</v>
      </c>
      <c r="F310" s="165" t="s">
        <v>143</v>
      </c>
      <c r="G310" s="165" t="s">
        <v>143</v>
      </c>
      <c r="H310" s="165" t="s">
        <v>143</v>
      </c>
      <c r="I310" s="165" t="s">
        <v>143</v>
      </c>
      <c r="J310" s="167">
        <v>0</v>
      </c>
      <c r="K310" s="167">
        <v>0</v>
      </c>
      <c r="L310" s="167">
        <v>0</v>
      </c>
      <c r="M310" s="165" t="s">
        <v>143</v>
      </c>
      <c r="N310" s="165" t="s">
        <v>143</v>
      </c>
      <c r="O310" s="50"/>
      <c r="P310" s="50"/>
    </row>
    <row r="311" spans="1:16" ht="14.25" thickTop="1" thickBot="1">
      <c r="A311" s="88"/>
      <c r="B311" s="89"/>
      <c r="C311" s="78"/>
      <c r="D311" s="167"/>
      <c r="E311" s="165"/>
      <c r="F311" s="165"/>
      <c r="G311" s="165"/>
      <c r="H311" s="165"/>
      <c r="I311" s="165"/>
      <c r="J311" s="167">
        <v>0</v>
      </c>
      <c r="K311" s="167">
        <v>0</v>
      </c>
      <c r="L311" s="167">
        <v>0</v>
      </c>
      <c r="M311" s="165"/>
      <c r="N311" s="165"/>
      <c r="O311" s="50"/>
      <c r="P311" s="50"/>
    </row>
    <row r="312" spans="1:16" ht="14.25" thickTop="1" thickBot="1">
      <c r="A312" s="158"/>
      <c r="B312" s="75"/>
      <c r="C312" s="78"/>
      <c r="D312" s="167"/>
      <c r="E312" s="165"/>
      <c r="F312" s="165"/>
      <c r="G312" s="165"/>
      <c r="H312" s="165"/>
      <c r="I312" s="165"/>
      <c r="J312" s="167">
        <v>0</v>
      </c>
      <c r="K312" s="167">
        <v>0</v>
      </c>
      <c r="L312" s="167">
        <v>0</v>
      </c>
      <c r="M312" s="165"/>
      <c r="N312" s="165"/>
      <c r="O312" s="50"/>
      <c r="P312" s="50"/>
    </row>
    <row r="313" spans="1:16" ht="14.25" thickTop="1" thickBot="1">
      <c r="A313" s="158"/>
      <c r="B313" s="75"/>
      <c r="C313" s="78"/>
      <c r="D313" s="167"/>
      <c r="E313" s="165"/>
      <c r="F313" s="165"/>
      <c r="G313" s="165"/>
      <c r="H313" s="165"/>
      <c r="I313" s="165"/>
      <c r="J313" s="167">
        <v>0</v>
      </c>
      <c r="K313" s="167">
        <v>0</v>
      </c>
      <c r="L313" s="167">
        <v>0</v>
      </c>
      <c r="M313" s="165"/>
      <c r="N313" s="165"/>
      <c r="O313" s="50"/>
      <c r="P313" s="50"/>
    </row>
    <row r="314" spans="1:16" ht="14.25" thickTop="1" thickBot="1">
      <c r="A314" s="91"/>
      <c r="B314" s="75"/>
      <c r="C314" s="78"/>
      <c r="D314" s="167"/>
      <c r="E314" s="165"/>
      <c r="F314" s="165"/>
      <c r="G314" s="165"/>
      <c r="H314" s="165"/>
      <c r="I314" s="165"/>
      <c r="J314" s="167">
        <v>0</v>
      </c>
      <c r="K314" s="167">
        <v>0</v>
      </c>
      <c r="L314" s="167">
        <v>0</v>
      </c>
      <c r="M314" s="165"/>
      <c r="N314" s="165"/>
      <c r="O314" s="50"/>
      <c r="P314" s="50"/>
    </row>
    <row r="315" spans="1:16" ht="14.25" thickTop="1" thickBot="1">
      <c r="A315" s="163" t="s">
        <v>198</v>
      </c>
      <c r="B315" s="78">
        <v>4200</v>
      </c>
      <c r="C315" s="78">
        <v>680</v>
      </c>
      <c r="D315" s="164">
        <f>D316</f>
        <v>0</v>
      </c>
      <c r="E315" s="165" t="s">
        <v>143</v>
      </c>
      <c r="F315" s="165" t="s">
        <v>143</v>
      </c>
      <c r="G315" s="165" t="s">
        <v>143</v>
      </c>
      <c r="H315" s="165" t="s">
        <v>143</v>
      </c>
      <c r="I315" s="165" t="s">
        <v>143</v>
      </c>
      <c r="J315" s="164">
        <f>J316</f>
        <v>0</v>
      </c>
      <c r="K315" s="164">
        <f>K316</f>
        <v>0</v>
      </c>
      <c r="L315" s="164">
        <f>L316</f>
        <v>0</v>
      </c>
      <c r="M315" s="165" t="s">
        <v>143</v>
      </c>
      <c r="N315" s="165" t="s">
        <v>143</v>
      </c>
      <c r="O315" s="50"/>
      <c r="P315" s="50"/>
    </row>
    <row r="316" spans="1:16" ht="14.25" thickTop="1" thickBot="1">
      <c r="A316" s="88" t="s">
        <v>94</v>
      </c>
      <c r="B316" s="89">
        <v>4210</v>
      </c>
      <c r="C316" s="89">
        <v>690</v>
      </c>
      <c r="D316" s="166">
        <v>0</v>
      </c>
      <c r="E316" s="165" t="s">
        <v>143</v>
      </c>
      <c r="F316" s="165" t="s">
        <v>143</v>
      </c>
      <c r="G316" s="165" t="s">
        <v>143</v>
      </c>
      <c r="H316" s="165" t="s">
        <v>143</v>
      </c>
      <c r="I316" s="165" t="s">
        <v>143</v>
      </c>
      <c r="J316" s="166">
        <v>0</v>
      </c>
      <c r="K316" s="166">
        <v>0</v>
      </c>
      <c r="L316" s="166">
        <v>0</v>
      </c>
      <c r="M316" s="165" t="s">
        <v>143</v>
      </c>
      <c r="N316" s="165" t="s">
        <v>143</v>
      </c>
      <c r="O316" s="50"/>
      <c r="P316" s="50"/>
    </row>
    <row r="317" spans="1:16" ht="13.5" thickTop="1">
      <c r="A317" s="105" t="s">
        <v>199</v>
      </c>
      <c r="B317" s="106">
        <v>4220</v>
      </c>
      <c r="C317" s="169">
        <v>710</v>
      </c>
      <c r="D317" s="170" t="s">
        <v>143</v>
      </c>
      <c r="E317" s="170" t="s">
        <v>143</v>
      </c>
      <c r="F317" s="170"/>
      <c r="G317" s="170" t="s">
        <v>143</v>
      </c>
      <c r="H317" s="170"/>
      <c r="I317" s="170" t="s">
        <v>143</v>
      </c>
      <c r="J317" s="170" t="s">
        <v>143</v>
      </c>
      <c r="K317" s="170"/>
      <c r="L317" s="170" t="s">
        <v>143</v>
      </c>
      <c r="M317" s="170" t="s">
        <v>143</v>
      </c>
      <c r="N317" s="50"/>
      <c r="O317" s="50"/>
      <c r="P317" s="50"/>
    </row>
    <row r="318" spans="1:16">
      <c r="A318" s="171"/>
      <c r="B318" s="172"/>
      <c r="C318" s="173"/>
      <c r="D318" s="174"/>
      <c r="E318" s="174"/>
      <c r="F318" s="174"/>
      <c r="G318" s="174"/>
      <c r="H318" s="174"/>
      <c r="I318" s="174"/>
      <c r="J318" s="174"/>
      <c r="K318" s="174"/>
      <c r="L318" s="175"/>
      <c r="M318" s="174"/>
      <c r="N318" s="50"/>
      <c r="O318" s="50"/>
      <c r="P318" s="50"/>
    </row>
    <row r="319" spans="1:16" ht="15">
      <c r="A319" s="125">
        <f>[2]ЗАПОЛНИТЬ!F248</f>
        <v>0</v>
      </c>
      <c r="B319" s="176"/>
      <c r="C319" s="176"/>
      <c r="E319" s="177">
        <f>[2]ЗАПОЛНИТЬ!F244</f>
        <v>0</v>
      </c>
      <c r="F319" s="177"/>
      <c r="G319" s="177"/>
      <c r="H319" s="177"/>
      <c r="I319" s="177"/>
    </row>
    <row r="320" spans="1:16" ht="15">
      <c r="B320" s="178" t="s">
        <v>100</v>
      </c>
      <c r="C320" s="178"/>
      <c r="E320" s="128" t="s">
        <v>200</v>
      </c>
      <c r="F320" s="128"/>
      <c r="G320" s="128"/>
      <c r="H320" s="135"/>
      <c r="I320" s="41"/>
    </row>
    <row r="321" spans="1:14" ht="15">
      <c r="A321" s="125">
        <f>[2]ЗАПОЛНИТЬ!F249</f>
        <v>0</v>
      </c>
      <c r="B321" s="176"/>
      <c r="C321" s="176"/>
      <c r="E321" s="177">
        <f>[2]ЗАПОЛНИТЬ!F246</f>
        <v>0</v>
      </c>
      <c r="F321" s="177"/>
      <c r="G321" s="177"/>
      <c r="H321" s="177"/>
      <c r="I321" s="177"/>
    </row>
    <row r="322" spans="1:14" ht="15">
      <c r="B322" s="178" t="s">
        <v>100</v>
      </c>
      <c r="C322" s="178"/>
      <c r="E322" s="128" t="s">
        <v>200</v>
      </c>
      <c r="F322" s="128"/>
      <c r="G322" s="128"/>
      <c r="H322" s="135"/>
      <c r="I322" s="41"/>
    </row>
    <row r="323" spans="1:14" ht="15">
      <c r="A323" s="41">
        <f>[2]ЗАПОЛНИТЬ!C237</f>
        <v>0</v>
      </c>
    </row>
    <row r="324" spans="1:14">
      <c r="A324" s="50"/>
    </row>
    <row r="325" spans="1:14" ht="15">
      <c r="A325" s="41"/>
      <c r="B325" s="41"/>
      <c r="C325" s="41"/>
      <c r="D325" s="41"/>
      <c r="E325" s="41"/>
      <c r="F325" s="41"/>
      <c r="G325" s="41"/>
      <c r="H325" s="41"/>
      <c r="I325" s="42" t="s">
        <v>216</v>
      </c>
      <c r="J325" s="42"/>
      <c r="K325" s="42"/>
      <c r="L325" s="42"/>
      <c r="M325" s="42"/>
      <c r="N325" s="42"/>
    </row>
    <row r="326" spans="1:14" ht="15">
      <c r="A326" s="41"/>
      <c r="B326" s="41"/>
      <c r="C326" s="41"/>
      <c r="D326" s="41"/>
      <c r="E326" s="41"/>
      <c r="F326" s="41"/>
      <c r="G326" s="41"/>
      <c r="H326" s="136"/>
      <c r="I326" s="42"/>
      <c r="J326" s="42"/>
      <c r="K326" s="42"/>
      <c r="L326" s="42"/>
      <c r="M326" s="42"/>
      <c r="N326" s="42"/>
    </row>
    <row r="327" spans="1:14" ht="15">
      <c r="A327" s="41"/>
      <c r="B327" s="41"/>
      <c r="C327" s="41"/>
      <c r="D327" s="41"/>
      <c r="E327" s="41"/>
      <c r="F327" s="41"/>
      <c r="G327" s="41"/>
      <c r="H327" s="136"/>
      <c r="I327" s="42"/>
      <c r="J327" s="42"/>
      <c r="K327" s="42"/>
      <c r="L327" s="42"/>
      <c r="M327" s="42"/>
      <c r="N327" s="42"/>
    </row>
    <row r="328" spans="1:14" ht="14.25">
      <c r="A328" s="43" t="s">
        <v>110</v>
      </c>
      <c r="B328" s="43"/>
      <c r="C328" s="43"/>
      <c r="D328" s="43"/>
      <c r="E328" s="43"/>
      <c r="F328" s="43"/>
      <c r="G328" s="43"/>
      <c r="H328" s="43"/>
      <c r="I328" s="43"/>
      <c r="J328" s="43"/>
      <c r="K328" s="43"/>
      <c r="L328" s="43"/>
      <c r="M328" s="43"/>
      <c r="N328" s="47"/>
    </row>
    <row r="329" spans="1:14" ht="14.25">
      <c r="A329" s="44" t="str">
        <f>IF([3]ЗАПОЛНИТЬ!$F$7=1,CONCATENATE([3]шапки!A329),CONCATENATE([3]шапки!A329,[3]шапки!C329))</f>
        <v/>
      </c>
      <c r="B329" s="44"/>
      <c r="C329" s="44"/>
      <c r="D329" s="44"/>
      <c r="E329" s="44"/>
      <c r="F329" s="44"/>
      <c r="G329" s="44"/>
      <c r="H329" s="44"/>
      <c r="I329" s="45">
        <f>IF([3]ЗАПОЛНИТЬ!$F$7=1,[3]шапки!C329,[3]шапки!D329)</f>
        <v>0</v>
      </c>
      <c r="J329" s="47" t="str">
        <f>IF([3]ЗАПОЛНИТЬ!$F$7=1,[3]шапки!D329,"")</f>
        <v/>
      </c>
      <c r="K329" s="47"/>
      <c r="L329" s="49"/>
      <c r="M329" s="49"/>
      <c r="N329" s="47"/>
    </row>
    <row r="330" spans="1:14" ht="15">
      <c r="A330" s="43" t="str">
        <f>CONCATENATE("за ",[3]ЗАПОЛНИТЬ!$B$17," ",[3]ЗАПОЛНИТЬ!$C$17)</f>
        <v>за ІІІ квартал 2017 р.</v>
      </c>
      <c r="B330" s="43"/>
      <c r="C330" s="43"/>
      <c r="D330" s="43"/>
      <c r="E330" s="43"/>
      <c r="F330" s="43"/>
      <c r="G330" s="43"/>
      <c r="H330" s="43"/>
      <c r="I330" s="43"/>
      <c r="J330" s="43"/>
      <c r="K330" s="43"/>
      <c r="L330" s="43"/>
      <c r="M330" s="43"/>
      <c r="N330" s="41"/>
    </row>
    <row r="331" spans="1:14">
      <c r="A331" s="50"/>
      <c r="B331" s="50"/>
      <c r="C331" s="50"/>
      <c r="D331" s="50"/>
      <c r="E331" s="50"/>
      <c r="F331" s="50"/>
      <c r="G331" s="50"/>
      <c r="H331" s="50"/>
      <c r="I331" s="50"/>
      <c r="J331" s="50"/>
      <c r="K331" s="50"/>
      <c r="L331" s="50"/>
      <c r="M331" s="50"/>
      <c r="N331" s="50"/>
    </row>
    <row r="332" spans="1:14">
      <c r="A332" s="50"/>
      <c r="B332" s="50"/>
      <c r="C332" s="50"/>
      <c r="D332" s="50"/>
      <c r="E332" s="50"/>
      <c r="F332" s="50"/>
      <c r="G332" s="50"/>
      <c r="H332" s="50"/>
      <c r="I332" s="50"/>
      <c r="J332" s="50"/>
      <c r="K332" s="50"/>
      <c r="L332" s="50"/>
      <c r="M332" s="51" t="s">
        <v>111</v>
      </c>
      <c r="N332" s="51"/>
    </row>
    <row r="333" spans="1:14">
      <c r="A333" s="138" t="s">
        <v>112</v>
      </c>
      <c r="B333" s="53">
        <f>[3]ЗАПОЛНИТЬ!B327</f>
        <v>0</v>
      </c>
      <c r="C333" s="53"/>
      <c r="D333" s="53"/>
      <c r="E333" s="53"/>
      <c r="F333" s="53"/>
      <c r="G333" s="53"/>
      <c r="H333" s="53"/>
      <c r="I333" s="53"/>
      <c r="J333" s="53"/>
      <c r="K333" s="139">
        <f>[3]ЗАПОЛНИТЬ!A337</f>
        <v>0</v>
      </c>
      <c r="L333" s="50"/>
      <c r="M333" s="56">
        <f>[3]ЗАПОЛНИТЬ!B337</f>
        <v>0</v>
      </c>
      <c r="N333" s="56"/>
    </row>
    <row r="334" spans="1:14">
      <c r="A334" s="57" t="s">
        <v>113</v>
      </c>
      <c r="B334" s="58">
        <f>[3]ЗАПОЛНИТЬ!B329</f>
        <v>0</v>
      </c>
      <c r="C334" s="58"/>
      <c r="D334" s="58"/>
      <c r="E334" s="58"/>
      <c r="F334" s="58"/>
      <c r="G334" s="58"/>
      <c r="H334" s="58"/>
      <c r="I334" s="58"/>
      <c r="J334" s="58"/>
      <c r="K334" s="139">
        <f>[3]ЗАПОЛНИТЬ!A338</f>
        <v>0</v>
      </c>
      <c r="L334" s="50"/>
      <c r="M334" s="56">
        <f>[3]ЗАПОЛНИТЬ!B338</f>
        <v>0</v>
      </c>
      <c r="N334" s="56"/>
    </row>
    <row r="335" spans="1:14" ht="21">
      <c r="A335" s="57" t="s">
        <v>114</v>
      </c>
      <c r="B335" s="58">
        <f>[3]ЗАПОЛНИТЬ!D339</f>
        <v>0</v>
      </c>
      <c r="C335" s="58"/>
      <c r="D335" s="58"/>
      <c r="E335" s="58"/>
      <c r="F335" s="58"/>
      <c r="G335" s="58"/>
      <c r="H335" s="58"/>
      <c r="I335" s="58"/>
      <c r="J335" s="58"/>
      <c r="K335" s="139">
        <f>[3]ЗАПОЛНИТЬ!A339</f>
        <v>0</v>
      </c>
      <c r="L335" s="50"/>
      <c r="M335" s="60">
        <f>[3]ЗАПОЛНИТЬ!B339</f>
        <v>0</v>
      </c>
      <c r="N335" s="60"/>
    </row>
    <row r="336" spans="1:14">
      <c r="A336" s="179" t="s">
        <v>115</v>
      </c>
      <c r="B336" s="179"/>
      <c r="C336" s="148"/>
      <c r="D336" s="180">
        <f>[3]ЗАПОЛНИТЬ!H333</f>
        <v>0</v>
      </c>
      <c r="E336" s="181" t="str">
        <f>IF(D336&gt;0,VLOOKUP(D336,'[3]ДовидникКВК(ГОС)'!A$1:B$65536,2,FALSE),"")</f>
        <v/>
      </c>
      <c r="F336" s="181"/>
      <c r="G336" s="181"/>
      <c r="H336" s="181"/>
      <c r="I336" s="181"/>
      <c r="J336" s="181"/>
      <c r="K336" s="182"/>
      <c r="L336" s="66"/>
      <c r="M336" s="66"/>
      <c r="N336" s="140"/>
    </row>
    <row r="337" spans="1:14">
      <c r="A337" s="62" t="s">
        <v>116</v>
      </c>
      <c r="B337" s="62"/>
      <c r="C337" s="148"/>
      <c r="D337" s="183"/>
      <c r="E337" s="68" t="str">
        <f>IF(D337&gt;0,VLOOKUP(D337,[3]ДовидникКПК!B$1:C$65536,2,FALSE),"")</f>
        <v/>
      </c>
      <c r="F337" s="68"/>
      <c r="G337" s="68"/>
      <c r="H337" s="68"/>
      <c r="I337" s="68"/>
      <c r="J337" s="68"/>
      <c r="K337" s="68"/>
      <c r="L337" s="68"/>
      <c r="M337" s="68"/>
      <c r="N337" s="140"/>
    </row>
    <row r="338" spans="1:14">
      <c r="A338" s="62" t="s">
        <v>117</v>
      </c>
      <c r="B338" s="62"/>
      <c r="C338" s="148"/>
      <c r="D338" s="141">
        <f>[3]ЗАПОЛНИТЬ!H334</f>
        <v>0</v>
      </c>
      <c r="E338" s="64">
        <f>[3]ЗАПОЛНИТЬ!I334</f>
        <v>0</v>
      </c>
      <c r="F338" s="64"/>
      <c r="G338" s="64"/>
      <c r="H338" s="64"/>
      <c r="I338" s="64"/>
      <c r="J338" s="64"/>
      <c r="K338" s="64"/>
      <c r="L338" s="64"/>
      <c r="M338" s="64"/>
      <c r="N338" s="140"/>
    </row>
    <row r="339" spans="1:14">
      <c r="A339" s="62" t="s">
        <v>118</v>
      </c>
      <c r="B339" s="62"/>
      <c r="C339" s="148"/>
      <c r="D339" s="184" t="s">
        <v>119</v>
      </c>
      <c r="E339" s="64" t="str">
        <f>VLOOKUP(RIGHT(D339,4),[3]КПКВМБ!A$1:B$65536,2,FALSE)</f>
        <v>Дошкільна освіта</v>
      </c>
      <c r="F339" s="64"/>
      <c r="G339" s="64"/>
      <c r="H339" s="64"/>
      <c r="I339" s="64"/>
      <c r="J339" s="64"/>
      <c r="K339" s="64"/>
      <c r="L339" s="64"/>
      <c r="M339" s="64"/>
      <c r="N339" s="140"/>
    </row>
    <row r="340" spans="1:14">
      <c r="A340" s="71" t="s">
        <v>217</v>
      </c>
      <c r="B340" s="50"/>
      <c r="C340" s="50"/>
      <c r="D340" s="50"/>
      <c r="E340" s="50"/>
      <c r="F340" s="50"/>
      <c r="G340" s="50"/>
      <c r="H340" s="50"/>
      <c r="I340" s="50"/>
      <c r="J340" s="50"/>
      <c r="K340" s="50"/>
      <c r="L340" s="50"/>
      <c r="M340" s="50"/>
      <c r="N340" s="50"/>
    </row>
    <row r="341" spans="1:14" ht="13.5" thickBot="1">
      <c r="A341" s="71" t="s">
        <v>121</v>
      </c>
      <c r="B341" s="50"/>
      <c r="C341" s="50"/>
      <c r="D341" s="50"/>
      <c r="E341" s="50"/>
      <c r="F341" s="50"/>
      <c r="G341" s="50"/>
      <c r="H341" s="50"/>
      <c r="I341" s="50"/>
      <c r="J341" s="50"/>
      <c r="K341" s="50"/>
      <c r="L341" s="50"/>
      <c r="M341" s="50"/>
      <c r="N341" s="50"/>
    </row>
    <row r="342" spans="1:14" ht="14.25" thickTop="1" thickBot="1">
      <c r="A342" s="72" t="s">
        <v>122</v>
      </c>
      <c r="B342" s="73" t="s">
        <v>204</v>
      </c>
      <c r="C342" s="73" t="s">
        <v>124</v>
      </c>
      <c r="D342" s="73" t="s">
        <v>218</v>
      </c>
      <c r="E342" s="73" t="s">
        <v>219</v>
      </c>
      <c r="F342" s="73" t="s">
        <v>126</v>
      </c>
      <c r="G342" s="73"/>
      <c r="H342" s="73" t="s">
        <v>220</v>
      </c>
      <c r="I342" s="73" t="s">
        <v>207</v>
      </c>
      <c r="J342" s="73" t="s">
        <v>131</v>
      </c>
      <c r="K342" s="73"/>
      <c r="L342" s="73" t="s">
        <v>132</v>
      </c>
      <c r="M342" s="73" t="s">
        <v>133</v>
      </c>
      <c r="N342" s="73"/>
    </row>
    <row r="343" spans="1:14" ht="14.25" thickTop="1" thickBot="1">
      <c r="A343" s="72"/>
      <c r="B343" s="73"/>
      <c r="C343" s="73"/>
      <c r="D343" s="73"/>
      <c r="E343" s="73"/>
      <c r="F343" s="73" t="s">
        <v>134</v>
      </c>
      <c r="G343" s="74" t="s">
        <v>135</v>
      </c>
      <c r="H343" s="73"/>
      <c r="I343" s="73"/>
      <c r="J343" s="73" t="s">
        <v>134</v>
      </c>
      <c r="K343" s="74" t="s">
        <v>141</v>
      </c>
      <c r="L343" s="73"/>
      <c r="M343" s="73" t="s">
        <v>134</v>
      </c>
      <c r="N343" s="185" t="s">
        <v>135</v>
      </c>
    </row>
    <row r="344" spans="1:14" ht="14.25" thickTop="1" thickBot="1">
      <c r="A344" s="72"/>
      <c r="B344" s="73"/>
      <c r="C344" s="73"/>
      <c r="D344" s="73"/>
      <c r="E344" s="73"/>
      <c r="F344" s="73"/>
      <c r="G344" s="74"/>
      <c r="H344" s="73"/>
      <c r="I344" s="73"/>
      <c r="J344" s="73"/>
      <c r="K344" s="74"/>
      <c r="L344" s="73"/>
      <c r="M344" s="73"/>
      <c r="N344" s="185"/>
    </row>
    <row r="345" spans="1:14" ht="14.25" thickTop="1" thickBot="1">
      <c r="A345" s="186">
        <v>1</v>
      </c>
      <c r="B345" s="186">
        <v>2</v>
      </c>
      <c r="C345" s="186">
        <v>3</v>
      </c>
      <c r="D345" s="186">
        <v>4</v>
      </c>
      <c r="E345" s="186">
        <v>5</v>
      </c>
      <c r="F345" s="186">
        <v>6</v>
      </c>
      <c r="G345" s="186">
        <v>7</v>
      </c>
      <c r="H345" s="186">
        <v>8</v>
      </c>
      <c r="I345" s="186">
        <v>9</v>
      </c>
      <c r="J345" s="186">
        <v>10</v>
      </c>
      <c r="K345" s="186">
        <v>11</v>
      </c>
      <c r="L345" s="186">
        <v>12</v>
      </c>
      <c r="M345" s="186">
        <v>13</v>
      </c>
      <c r="N345" s="186">
        <v>14</v>
      </c>
    </row>
    <row r="346" spans="1:14" ht="14.25" thickTop="1" thickBot="1">
      <c r="A346" s="78" t="s">
        <v>221</v>
      </c>
      <c r="B346" s="78" t="s">
        <v>143</v>
      </c>
      <c r="C346" s="79" t="s">
        <v>144</v>
      </c>
      <c r="D346" s="80">
        <f>D348+D383+D403+D408</f>
        <v>32000</v>
      </c>
      <c r="E346" s="80">
        <f>E350+E353+E356+E357+E361+E369+E370+E410+E378</f>
        <v>32000</v>
      </c>
      <c r="F346" s="80">
        <f t="shared" ref="F346:L346" si="18">F348+F383+F403+F408</f>
        <v>0</v>
      </c>
      <c r="G346" s="80">
        <f t="shared" si="18"/>
        <v>0</v>
      </c>
      <c r="H346" s="80">
        <f t="shared" si="18"/>
        <v>0</v>
      </c>
      <c r="I346" s="80">
        <f t="shared" si="18"/>
        <v>30950</v>
      </c>
      <c r="J346" s="80">
        <f t="shared" si="18"/>
        <v>30950</v>
      </c>
      <c r="K346" s="80">
        <f t="shared" si="18"/>
        <v>0</v>
      </c>
      <c r="L346" s="80">
        <f t="shared" si="18"/>
        <v>0</v>
      </c>
      <c r="M346" s="80">
        <f>F346-H346+I346-J346</f>
        <v>0</v>
      </c>
      <c r="N346" s="80">
        <f>N348+N383+N403+N408</f>
        <v>0</v>
      </c>
    </row>
    <row r="347" spans="1:14" ht="14.25" thickTop="1" thickBot="1">
      <c r="A347" s="75" t="s">
        <v>157</v>
      </c>
      <c r="B347" s="78"/>
      <c r="C347" s="79"/>
      <c r="D347" s="80"/>
      <c r="E347" s="80"/>
      <c r="F347" s="80"/>
      <c r="G347" s="80"/>
      <c r="H347" s="80"/>
      <c r="I347" s="80"/>
      <c r="J347" s="80"/>
      <c r="K347" s="80"/>
      <c r="L347" s="80"/>
      <c r="M347" s="80"/>
      <c r="N347" s="80"/>
    </row>
    <row r="348" spans="1:14" ht="14.25" thickTop="1" thickBot="1">
      <c r="A348" s="75" t="s">
        <v>36</v>
      </c>
      <c r="B348" s="78">
        <v>2000</v>
      </c>
      <c r="C348" s="79" t="s">
        <v>146</v>
      </c>
      <c r="D348" s="80">
        <f t="shared" ref="D348:J348" si="19">D349+D354+D371+D374+D378+D382</f>
        <v>0</v>
      </c>
      <c r="E348" s="80">
        <v>0</v>
      </c>
      <c r="F348" s="80">
        <f>F349+F354+F371+F374+F378+F382</f>
        <v>0</v>
      </c>
      <c r="G348" s="80">
        <f>G349+G354+G371+G374+G378+G382</f>
        <v>0</v>
      </c>
      <c r="H348" s="80">
        <f t="shared" si="19"/>
        <v>0</v>
      </c>
      <c r="I348" s="80">
        <f t="shared" si="19"/>
        <v>0</v>
      </c>
      <c r="J348" s="80">
        <f t="shared" si="19"/>
        <v>0</v>
      </c>
      <c r="K348" s="80">
        <f>K349+K354+K371+K374+K378+K382</f>
        <v>0</v>
      </c>
      <c r="L348" s="80">
        <f>L349+L354+L371+L374+L378+L382</f>
        <v>0</v>
      </c>
      <c r="M348" s="80">
        <f>F348-H348+I348-J348</f>
        <v>0</v>
      </c>
      <c r="N348" s="80">
        <f>N349+N354+N371+N374+N378+N382</f>
        <v>0</v>
      </c>
    </row>
    <row r="349" spans="1:14" ht="22.5" thickTop="1" thickBot="1">
      <c r="A349" s="87" t="s">
        <v>159</v>
      </c>
      <c r="B349" s="78">
        <v>2100</v>
      </c>
      <c r="C349" s="79" t="s">
        <v>148</v>
      </c>
      <c r="D349" s="80">
        <f>D350+D353</f>
        <v>0</v>
      </c>
      <c r="E349" s="80">
        <v>0</v>
      </c>
      <c r="F349" s="80">
        <f t="shared" ref="F349:L349" si="20">F350+F353</f>
        <v>0</v>
      </c>
      <c r="G349" s="80">
        <f t="shared" si="20"/>
        <v>0</v>
      </c>
      <c r="H349" s="80">
        <f t="shared" si="20"/>
        <v>0</v>
      </c>
      <c r="I349" s="80">
        <f t="shared" si="20"/>
        <v>0</v>
      </c>
      <c r="J349" s="80">
        <f t="shared" si="20"/>
        <v>0</v>
      </c>
      <c r="K349" s="80">
        <f t="shared" si="20"/>
        <v>0</v>
      </c>
      <c r="L349" s="80">
        <f t="shared" si="20"/>
        <v>0</v>
      </c>
      <c r="M349" s="80">
        <f t="shared" ref="M349:M409" si="21">F349-H349+I349-J349</f>
        <v>0</v>
      </c>
      <c r="N349" s="80">
        <f>N350+N353</f>
        <v>0</v>
      </c>
    </row>
    <row r="350" spans="1:14" ht="14.25" thickTop="1" thickBot="1">
      <c r="A350" s="88" t="s">
        <v>161</v>
      </c>
      <c r="B350" s="89">
        <v>2110</v>
      </c>
      <c r="C350" s="156" t="s">
        <v>150</v>
      </c>
      <c r="D350" s="187">
        <f t="shared" ref="D350:L350" si="22">SUM(D351:D352)</f>
        <v>0</v>
      </c>
      <c r="E350" s="188">
        <v>0</v>
      </c>
      <c r="F350" s="187">
        <f>SUM(F351:F352)</f>
        <v>0</v>
      </c>
      <c r="G350" s="187">
        <f>SUM(G351:G352)</f>
        <v>0</v>
      </c>
      <c r="H350" s="187">
        <f t="shared" si="22"/>
        <v>0</v>
      </c>
      <c r="I350" s="187">
        <f t="shared" si="22"/>
        <v>0</v>
      </c>
      <c r="J350" s="187">
        <f t="shared" si="22"/>
        <v>0</v>
      </c>
      <c r="K350" s="187">
        <f>SUM(K351:K352)</f>
        <v>0</v>
      </c>
      <c r="L350" s="187">
        <f t="shared" si="22"/>
        <v>0</v>
      </c>
      <c r="M350" s="80">
        <f t="shared" si="21"/>
        <v>0</v>
      </c>
      <c r="N350" s="187">
        <f>SUM(N351:N352)</f>
        <v>0</v>
      </c>
    </row>
    <row r="351" spans="1:14" ht="14.25" thickTop="1" thickBot="1">
      <c r="A351" s="91" t="s">
        <v>162</v>
      </c>
      <c r="B351" s="75">
        <v>2111</v>
      </c>
      <c r="C351" s="189" t="s">
        <v>152</v>
      </c>
      <c r="D351" s="190">
        <v>0</v>
      </c>
      <c r="E351" s="191">
        <v>0</v>
      </c>
      <c r="F351" s="190">
        <v>0</v>
      </c>
      <c r="G351" s="190">
        <v>0</v>
      </c>
      <c r="H351" s="190">
        <v>0</v>
      </c>
      <c r="I351" s="190">
        <v>0</v>
      </c>
      <c r="J351" s="190">
        <v>0</v>
      </c>
      <c r="K351" s="190">
        <v>0</v>
      </c>
      <c r="L351" s="190">
        <v>0</v>
      </c>
      <c r="M351" s="80">
        <f t="shared" si="21"/>
        <v>0</v>
      </c>
      <c r="N351" s="190">
        <v>0</v>
      </c>
    </row>
    <row r="352" spans="1:14" ht="24" thickTop="1" thickBot="1">
      <c r="A352" s="91" t="s">
        <v>163</v>
      </c>
      <c r="B352" s="75">
        <v>2112</v>
      </c>
      <c r="C352" s="189" t="s">
        <v>154</v>
      </c>
      <c r="D352" s="190">
        <v>0</v>
      </c>
      <c r="E352" s="191">
        <v>0</v>
      </c>
      <c r="F352" s="190">
        <v>0</v>
      </c>
      <c r="G352" s="190">
        <v>0</v>
      </c>
      <c r="H352" s="190">
        <v>0</v>
      </c>
      <c r="I352" s="190">
        <v>0</v>
      </c>
      <c r="J352" s="190">
        <v>0</v>
      </c>
      <c r="K352" s="190">
        <v>0</v>
      </c>
      <c r="L352" s="190">
        <v>0</v>
      </c>
      <c r="M352" s="80">
        <f t="shared" si="21"/>
        <v>0</v>
      </c>
      <c r="N352" s="190">
        <v>0</v>
      </c>
    </row>
    <row r="353" spans="1:14" ht="14.25" thickTop="1" thickBot="1">
      <c r="A353" s="94" t="s">
        <v>40</v>
      </c>
      <c r="B353" s="89">
        <v>2120</v>
      </c>
      <c r="C353" s="156" t="s">
        <v>156</v>
      </c>
      <c r="D353" s="188">
        <v>0</v>
      </c>
      <c r="E353" s="188">
        <v>0</v>
      </c>
      <c r="F353" s="188">
        <v>0</v>
      </c>
      <c r="G353" s="188">
        <v>0</v>
      </c>
      <c r="H353" s="188">
        <v>0</v>
      </c>
      <c r="I353" s="188">
        <v>0</v>
      </c>
      <c r="J353" s="188">
        <v>0</v>
      </c>
      <c r="K353" s="188">
        <v>0</v>
      </c>
      <c r="L353" s="188">
        <v>0</v>
      </c>
      <c r="M353" s="80">
        <f t="shared" si="21"/>
        <v>0</v>
      </c>
      <c r="N353" s="188">
        <v>0</v>
      </c>
    </row>
    <row r="354" spans="1:14" ht="14.25" thickTop="1" thickBot="1">
      <c r="A354" s="96" t="s">
        <v>41</v>
      </c>
      <c r="B354" s="78">
        <v>2200</v>
      </c>
      <c r="C354" s="79" t="s">
        <v>158</v>
      </c>
      <c r="D354" s="192">
        <f>SUM(D355:D361)+D368</f>
        <v>0</v>
      </c>
      <c r="E354" s="192">
        <v>0</v>
      </c>
      <c r="F354" s="192">
        <f t="shared" ref="F354:L354" si="23">SUM(F355:F361)+F368</f>
        <v>0</v>
      </c>
      <c r="G354" s="192">
        <f t="shared" si="23"/>
        <v>0</v>
      </c>
      <c r="H354" s="192">
        <f t="shared" si="23"/>
        <v>0</v>
      </c>
      <c r="I354" s="192">
        <f t="shared" si="23"/>
        <v>0</v>
      </c>
      <c r="J354" s="192">
        <f t="shared" si="23"/>
        <v>0</v>
      </c>
      <c r="K354" s="192">
        <f t="shared" si="23"/>
        <v>0</v>
      </c>
      <c r="L354" s="192">
        <f t="shared" si="23"/>
        <v>0</v>
      </c>
      <c r="M354" s="80">
        <f t="shared" si="21"/>
        <v>0</v>
      </c>
      <c r="N354" s="192">
        <f>SUM(N355:N361)+N368</f>
        <v>0</v>
      </c>
    </row>
    <row r="355" spans="1:14" ht="24" thickTop="1" thickBot="1">
      <c r="A355" s="88" t="s">
        <v>42</v>
      </c>
      <c r="B355" s="89">
        <v>2210</v>
      </c>
      <c r="C355" s="156" t="s">
        <v>160</v>
      </c>
      <c r="D355" s="188">
        <v>0</v>
      </c>
      <c r="E355" s="187">
        <v>0</v>
      </c>
      <c r="F355" s="188">
        <v>0</v>
      </c>
      <c r="G355" s="188">
        <v>0</v>
      </c>
      <c r="H355" s="188">
        <v>0</v>
      </c>
      <c r="I355" s="188">
        <v>0</v>
      </c>
      <c r="J355" s="188">
        <v>0</v>
      </c>
      <c r="K355" s="188">
        <v>0</v>
      </c>
      <c r="L355" s="188">
        <v>0</v>
      </c>
      <c r="M355" s="80">
        <f t="shared" si="21"/>
        <v>0</v>
      </c>
      <c r="N355" s="188">
        <v>0</v>
      </c>
    </row>
    <row r="356" spans="1:14" ht="24" thickTop="1" thickBot="1">
      <c r="A356" s="88" t="s">
        <v>164</v>
      </c>
      <c r="B356" s="89">
        <v>2220</v>
      </c>
      <c r="C356" s="89">
        <v>100</v>
      </c>
      <c r="D356" s="188">
        <v>0</v>
      </c>
      <c r="E356" s="188">
        <v>0</v>
      </c>
      <c r="F356" s="188">
        <v>0</v>
      </c>
      <c r="G356" s="188">
        <v>0</v>
      </c>
      <c r="H356" s="188">
        <v>0</v>
      </c>
      <c r="I356" s="188">
        <v>0</v>
      </c>
      <c r="J356" s="188">
        <v>0</v>
      </c>
      <c r="K356" s="188">
        <v>0</v>
      </c>
      <c r="L356" s="188">
        <v>0</v>
      </c>
      <c r="M356" s="80">
        <f t="shared" si="21"/>
        <v>0</v>
      </c>
      <c r="N356" s="188">
        <v>0</v>
      </c>
    </row>
    <row r="357" spans="1:14" ht="14.25" thickTop="1" thickBot="1">
      <c r="A357" s="88" t="s">
        <v>44</v>
      </c>
      <c r="B357" s="89">
        <v>2230</v>
      </c>
      <c r="C357" s="89">
        <v>110</v>
      </c>
      <c r="D357" s="188">
        <v>0</v>
      </c>
      <c r="E357" s="188">
        <v>0</v>
      </c>
      <c r="F357" s="188">
        <v>0</v>
      </c>
      <c r="G357" s="188">
        <v>0</v>
      </c>
      <c r="H357" s="188">
        <v>0</v>
      </c>
      <c r="I357" s="188">
        <v>0</v>
      </c>
      <c r="J357" s="188">
        <v>0</v>
      </c>
      <c r="K357" s="188">
        <v>0</v>
      </c>
      <c r="L357" s="188">
        <v>0</v>
      </c>
      <c r="M357" s="80">
        <f t="shared" si="21"/>
        <v>0</v>
      </c>
      <c r="N357" s="188">
        <v>0</v>
      </c>
    </row>
    <row r="358" spans="1:14" ht="14.25" thickTop="1" thickBot="1">
      <c r="A358" s="88" t="s">
        <v>45</v>
      </c>
      <c r="B358" s="89">
        <v>2240</v>
      </c>
      <c r="C358" s="89">
        <v>120</v>
      </c>
      <c r="D358" s="188">
        <v>0</v>
      </c>
      <c r="E358" s="187">
        <v>0</v>
      </c>
      <c r="F358" s="188">
        <v>0</v>
      </c>
      <c r="G358" s="188">
        <v>0</v>
      </c>
      <c r="H358" s="188">
        <v>0</v>
      </c>
      <c r="I358" s="188">
        <v>0</v>
      </c>
      <c r="J358" s="188">
        <v>0</v>
      </c>
      <c r="K358" s="188">
        <v>0</v>
      </c>
      <c r="L358" s="188">
        <v>0</v>
      </c>
      <c r="M358" s="80">
        <f t="shared" si="21"/>
        <v>0</v>
      </c>
      <c r="N358" s="188">
        <v>0</v>
      </c>
    </row>
    <row r="359" spans="1:14" ht="14.25" thickTop="1" thickBot="1">
      <c r="A359" s="88" t="s">
        <v>46</v>
      </c>
      <c r="B359" s="89">
        <v>2250</v>
      </c>
      <c r="C359" s="89">
        <v>130</v>
      </c>
      <c r="D359" s="188">
        <v>0</v>
      </c>
      <c r="E359" s="187">
        <v>0</v>
      </c>
      <c r="F359" s="188">
        <v>0</v>
      </c>
      <c r="G359" s="188">
        <v>0</v>
      </c>
      <c r="H359" s="188">
        <v>0</v>
      </c>
      <c r="I359" s="188">
        <v>0</v>
      </c>
      <c r="J359" s="188">
        <v>0</v>
      </c>
      <c r="K359" s="188">
        <v>0</v>
      </c>
      <c r="L359" s="188">
        <v>0</v>
      </c>
      <c r="M359" s="80">
        <f t="shared" si="21"/>
        <v>0</v>
      </c>
      <c r="N359" s="188">
        <v>0</v>
      </c>
    </row>
    <row r="360" spans="1:14" ht="24" thickTop="1" thickBot="1">
      <c r="A360" s="94" t="s">
        <v>47</v>
      </c>
      <c r="B360" s="89">
        <v>2260</v>
      </c>
      <c r="C360" s="89">
        <v>140</v>
      </c>
      <c r="D360" s="188">
        <v>0</v>
      </c>
      <c r="E360" s="187">
        <v>0</v>
      </c>
      <c r="F360" s="188">
        <v>0</v>
      </c>
      <c r="G360" s="188">
        <v>0</v>
      </c>
      <c r="H360" s="188">
        <v>0</v>
      </c>
      <c r="I360" s="188">
        <v>0</v>
      </c>
      <c r="J360" s="188">
        <v>0</v>
      </c>
      <c r="K360" s="188">
        <v>0</v>
      </c>
      <c r="L360" s="188">
        <v>0</v>
      </c>
      <c r="M360" s="80">
        <f t="shared" si="21"/>
        <v>0</v>
      </c>
      <c r="N360" s="188">
        <v>0</v>
      </c>
    </row>
    <row r="361" spans="1:14" ht="24" thickTop="1" thickBot="1">
      <c r="A361" s="94" t="s">
        <v>165</v>
      </c>
      <c r="B361" s="89">
        <v>2270</v>
      </c>
      <c r="C361" s="89">
        <v>150</v>
      </c>
      <c r="D361" s="187">
        <f>SUM(D362:D367)</f>
        <v>0</v>
      </c>
      <c r="E361" s="188">
        <v>0</v>
      </c>
      <c r="F361" s="187">
        <f t="shared" ref="F361:L361" si="24">SUM(F362:F367)</f>
        <v>0</v>
      </c>
      <c r="G361" s="187">
        <f t="shared" si="24"/>
        <v>0</v>
      </c>
      <c r="H361" s="187">
        <f t="shared" si="24"/>
        <v>0</v>
      </c>
      <c r="I361" s="187">
        <f t="shared" si="24"/>
        <v>0</v>
      </c>
      <c r="J361" s="187">
        <f t="shared" si="24"/>
        <v>0</v>
      </c>
      <c r="K361" s="187">
        <f t="shared" si="24"/>
        <v>0</v>
      </c>
      <c r="L361" s="187">
        <f t="shared" si="24"/>
        <v>0</v>
      </c>
      <c r="M361" s="80">
        <f t="shared" si="21"/>
        <v>0</v>
      </c>
      <c r="N361" s="187">
        <f>SUM(N362:N367)</f>
        <v>0</v>
      </c>
    </row>
    <row r="362" spans="1:14" ht="14.25" thickTop="1" thickBot="1">
      <c r="A362" s="91" t="s">
        <v>166</v>
      </c>
      <c r="B362" s="75">
        <v>2271</v>
      </c>
      <c r="C362" s="75">
        <v>160</v>
      </c>
      <c r="D362" s="190">
        <v>0</v>
      </c>
      <c r="E362" s="191">
        <v>0</v>
      </c>
      <c r="F362" s="190">
        <v>0</v>
      </c>
      <c r="G362" s="190">
        <v>0</v>
      </c>
      <c r="H362" s="190">
        <v>0</v>
      </c>
      <c r="I362" s="190">
        <v>0</v>
      </c>
      <c r="J362" s="190">
        <v>0</v>
      </c>
      <c r="K362" s="190">
        <v>0</v>
      </c>
      <c r="L362" s="190">
        <v>0</v>
      </c>
      <c r="M362" s="80">
        <f t="shared" si="21"/>
        <v>0</v>
      </c>
      <c r="N362" s="190">
        <v>0</v>
      </c>
    </row>
    <row r="363" spans="1:14" ht="24" thickTop="1" thickBot="1">
      <c r="A363" s="91" t="s">
        <v>167</v>
      </c>
      <c r="B363" s="75">
        <v>2272</v>
      </c>
      <c r="C363" s="75">
        <v>170</v>
      </c>
      <c r="D363" s="190">
        <v>0</v>
      </c>
      <c r="E363" s="191">
        <v>0</v>
      </c>
      <c r="F363" s="190">
        <v>0</v>
      </c>
      <c r="G363" s="190">
        <v>0</v>
      </c>
      <c r="H363" s="190">
        <v>0</v>
      </c>
      <c r="I363" s="190">
        <v>0</v>
      </c>
      <c r="J363" s="190">
        <v>0</v>
      </c>
      <c r="K363" s="190">
        <v>0</v>
      </c>
      <c r="L363" s="190">
        <v>0</v>
      </c>
      <c r="M363" s="80">
        <f t="shared" si="21"/>
        <v>0</v>
      </c>
      <c r="N363" s="190">
        <v>0</v>
      </c>
    </row>
    <row r="364" spans="1:14" ht="14.25" thickTop="1" thickBot="1">
      <c r="A364" s="91" t="s">
        <v>168</v>
      </c>
      <c r="B364" s="75">
        <v>2273</v>
      </c>
      <c r="C364" s="75">
        <v>180</v>
      </c>
      <c r="D364" s="190">
        <v>0</v>
      </c>
      <c r="E364" s="191">
        <v>0</v>
      </c>
      <c r="F364" s="190">
        <v>0</v>
      </c>
      <c r="G364" s="190">
        <v>0</v>
      </c>
      <c r="H364" s="190">
        <v>0</v>
      </c>
      <c r="I364" s="190">
        <v>0</v>
      </c>
      <c r="J364" s="190">
        <v>0</v>
      </c>
      <c r="K364" s="190">
        <v>0</v>
      </c>
      <c r="L364" s="190">
        <v>0</v>
      </c>
      <c r="M364" s="80">
        <f t="shared" si="21"/>
        <v>0</v>
      </c>
      <c r="N364" s="190">
        <v>0</v>
      </c>
    </row>
    <row r="365" spans="1:14" ht="14.25" thickTop="1" thickBot="1">
      <c r="A365" s="91" t="s">
        <v>169</v>
      </c>
      <c r="B365" s="75">
        <v>2274</v>
      </c>
      <c r="C365" s="75">
        <v>190</v>
      </c>
      <c r="D365" s="190">
        <v>0</v>
      </c>
      <c r="E365" s="191">
        <v>0</v>
      </c>
      <c r="F365" s="190">
        <v>0</v>
      </c>
      <c r="G365" s="190">
        <v>0</v>
      </c>
      <c r="H365" s="190">
        <v>0</v>
      </c>
      <c r="I365" s="190">
        <v>0</v>
      </c>
      <c r="J365" s="190">
        <v>0</v>
      </c>
      <c r="K365" s="190">
        <v>0</v>
      </c>
      <c r="L365" s="190">
        <v>0</v>
      </c>
      <c r="M365" s="80">
        <f t="shared" si="21"/>
        <v>0</v>
      </c>
      <c r="N365" s="190">
        <v>0</v>
      </c>
    </row>
    <row r="366" spans="1:14" ht="14.25" thickTop="1" thickBot="1">
      <c r="A366" s="91" t="s">
        <v>170</v>
      </c>
      <c r="B366" s="75">
        <v>2275</v>
      </c>
      <c r="C366" s="75">
        <v>200</v>
      </c>
      <c r="D366" s="190">
        <v>0</v>
      </c>
      <c r="E366" s="191">
        <v>0</v>
      </c>
      <c r="F366" s="190">
        <v>0</v>
      </c>
      <c r="G366" s="190">
        <v>0</v>
      </c>
      <c r="H366" s="190">
        <v>0</v>
      </c>
      <c r="I366" s="190">
        <v>0</v>
      </c>
      <c r="J366" s="190">
        <v>0</v>
      </c>
      <c r="K366" s="190">
        <v>0</v>
      </c>
      <c r="L366" s="190">
        <v>0</v>
      </c>
      <c r="M366" s="80">
        <f t="shared" si="21"/>
        <v>0</v>
      </c>
      <c r="N366" s="190">
        <v>0</v>
      </c>
    </row>
    <row r="367" spans="1:14" ht="14.25" thickTop="1" thickBot="1">
      <c r="A367" s="91" t="s">
        <v>171</v>
      </c>
      <c r="B367" s="75">
        <v>2276</v>
      </c>
      <c r="C367" s="75">
        <v>210</v>
      </c>
      <c r="D367" s="190">
        <v>0</v>
      </c>
      <c r="E367" s="191">
        <v>0</v>
      </c>
      <c r="F367" s="190">
        <v>0</v>
      </c>
      <c r="G367" s="190">
        <v>0</v>
      </c>
      <c r="H367" s="190">
        <v>0</v>
      </c>
      <c r="I367" s="190">
        <v>0</v>
      </c>
      <c r="J367" s="190">
        <v>0</v>
      </c>
      <c r="K367" s="190">
        <v>0</v>
      </c>
      <c r="L367" s="190">
        <v>0</v>
      </c>
      <c r="M367" s="80">
        <f t="shared" si="21"/>
        <v>0</v>
      </c>
      <c r="N367" s="190">
        <v>0</v>
      </c>
    </row>
    <row r="368" spans="1:14" ht="35.25" thickTop="1" thickBot="1">
      <c r="A368" s="94" t="s">
        <v>55</v>
      </c>
      <c r="B368" s="89">
        <v>2280</v>
      </c>
      <c r="C368" s="89">
        <v>220</v>
      </c>
      <c r="D368" s="187">
        <f>SUM(D369:D370)</f>
        <v>0</v>
      </c>
      <c r="E368" s="187">
        <v>0</v>
      </c>
      <c r="F368" s="187">
        <f t="shared" ref="F368:L368" si="25">SUM(F369:F370)</f>
        <v>0</v>
      </c>
      <c r="G368" s="187">
        <f t="shared" si="25"/>
        <v>0</v>
      </c>
      <c r="H368" s="187">
        <f t="shared" si="25"/>
        <v>0</v>
      </c>
      <c r="I368" s="187">
        <f t="shared" si="25"/>
        <v>0</v>
      </c>
      <c r="J368" s="187">
        <f t="shared" si="25"/>
        <v>0</v>
      </c>
      <c r="K368" s="187">
        <f t="shared" si="25"/>
        <v>0</v>
      </c>
      <c r="L368" s="187">
        <f t="shared" si="25"/>
        <v>0</v>
      </c>
      <c r="M368" s="80">
        <f t="shared" si="21"/>
        <v>0</v>
      </c>
      <c r="N368" s="187">
        <f>SUM(N369:N370)</f>
        <v>0</v>
      </c>
    </row>
    <row r="369" spans="1:14" ht="35.25" thickTop="1" thickBot="1">
      <c r="A369" s="97" t="s">
        <v>172</v>
      </c>
      <c r="B369" s="75">
        <v>2281</v>
      </c>
      <c r="C369" s="75">
        <v>230</v>
      </c>
      <c r="D369" s="190">
        <v>0</v>
      </c>
      <c r="E369" s="190">
        <v>0</v>
      </c>
      <c r="F369" s="190">
        <v>0</v>
      </c>
      <c r="G369" s="190">
        <v>0</v>
      </c>
      <c r="H369" s="190">
        <v>0</v>
      </c>
      <c r="I369" s="190">
        <v>0</v>
      </c>
      <c r="J369" s="190">
        <v>0</v>
      </c>
      <c r="K369" s="190">
        <v>0</v>
      </c>
      <c r="L369" s="190">
        <v>0</v>
      </c>
      <c r="M369" s="80">
        <f t="shared" si="21"/>
        <v>0</v>
      </c>
      <c r="N369" s="190">
        <v>0</v>
      </c>
    </row>
    <row r="370" spans="1:14" ht="35.25" thickTop="1" thickBot="1">
      <c r="A370" s="91" t="s">
        <v>173</v>
      </c>
      <c r="B370" s="75">
        <v>2282</v>
      </c>
      <c r="C370" s="75">
        <v>240</v>
      </c>
      <c r="D370" s="190">
        <v>0</v>
      </c>
      <c r="E370" s="190">
        <v>0</v>
      </c>
      <c r="F370" s="190">
        <v>0</v>
      </c>
      <c r="G370" s="190">
        <v>0</v>
      </c>
      <c r="H370" s="190">
        <v>0</v>
      </c>
      <c r="I370" s="190">
        <v>0</v>
      </c>
      <c r="J370" s="190">
        <v>0</v>
      </c>
      <c r="K370" s="190">
        <v>0</v>
      </c>
      <c r="L370" s="190">
        <v>0</v>
      </c>
      <c r="M370" s="80">
        <f t="shared" si="21"/>
        <v>0</v>
      </c>
      <c r="N370" s="190">
        <v>0</v>
      </c>
    </row>
    <row r="371" spans="1:14" ht="14.25" thickTop="1" thickBot="1">
      <c r="A371" s="87" t="s">
        <v>174</v>
      </c>
      <c r="B371" s="78">
        <v>2400</v>
      </c>
      <c r="C371" s="78">
        <v>250</v>
      </c>
      <c r="D371" s="192">
        <f t="shared" ref="D371:L371" si="26">SUM(D372:D373)</f>
        <v>0</v>
      </c>
      <c r="E371" s="192">
        <f t="shared" si="26"/>
        <v>0</v>
      </c>
      <c r="F371" s="192">
        <f>SUM(F372:F373)</f>
        <v>0</v>
      </c>
      <c r="G371" s="192">
        <f>SUM(G372:G373)</f>
        <v>0</v>
      </c>
      <c r="H371" s="192">
        <f t="shared" si="26"/>
        <v>0</v>
      </c>
      <c r="I371" s="192">
        <f t="shared" si="26"/>
        <v>0</v>
      </c>
      <c r="J371" s="192">
        <f t="shared" si="26"/>
        <v>0</v>
      </c>
      <c r="K371" s="192">
        <f>SUM(K372:K373)</f>
        <v>0</v>
      </c>
      <c r="L371" s="192">
        <f t="shared" si="26"/>
        <v>0</v>
      </c>
      <c r="M371" s="80">
        <f t="shared" si="21"/>
        <v>0</v>
      </c>
      <c r="N371" s="192">
        <f>SUM(N372:N373)</f>
        <v>0</v>
      </c>
    </row>
    <row r="372" spans="1:14" ht="24" thickTop="1" thickBot="1">
      <c r="A372" s="98" t="s">
        <v>175</v>
      </c>
      <c r="B372" s="89">
        <v>2410</v>
      </c>
      <c r="C372" s="89">
        <v>260</v>
      </c>
      <c r="D372" s="188">
        <v>0</v>
      </c>
      <c r="E372" s="187">
        <v>0</v>
      </c>
      <c r="F372" s="188">
        <v>0</v>
      </c>
      <c r="G372" s="188">
        <v>0</v>
      </c>
      <c r="H372" s="188">
        <v>0</v>
      </c>
      <c r="I372" s="188">
        <v>0</v>
      </c>
      <c r="J372" s="188">
        <v>0</v>
      </c>
      <c r="K372" s="188">
        <v>0</v>
      </c>
      <c r="L372" s="188">
        <v>0</v>
      </c>
      <c r="M372" s="80">
        <f t="shared" si="21"/>
        <v>0</v>
      </c>
      <c r="N372" s="188">
        <v>0</v>
      </c>
    </row>
    <row r="373" spans="1:14" ht="24" thickTop="1" thickBot="1">
      <c r="A373" s="98" t="s">
        <v>176</v>
      </c>
      <c r="B373" s="89">
        <v>2420</v>
      </c>
      <c r="C373" s="89">
        <v>270</v>
      </c>
      <c r="D373" s="188">
        <v>0</v>
      </c>
      <c r="E373" s="187">
        <v>0</v>
      </c>
      <c r="F373" s="188">
        <v>0</v>
      </c>
      <c r="G373" s="188">
        <v>0</v>
      </c>
      <c r="H373" s="188">
        <v>0</v>
      </c>
      <c r="I373" s="188">
        <v>0</v>
      </c>
      <c r="J373" s="188">
        <v>0</v>
      </c>
      <c r="K373" s="188">
        <v>0</v>
      </c>
      <c r="L373" s="188">
        <v>0</v>
      </c>
      <c r="M373" s="80">
        <f t="shared" si="21"/>
        <v>0</v>
      </c>
      <c r="N373" s="188">
        <v>0</v>
      </c>
    </row>
    <row r="374" spans="1:14" ht="14.25" thickTop="1" thickBot="1">
      <c r="A374" s="99" t="s">
        <v>61</v>
      </c>
      <c r="B374" s="78">
        <v>2600</v>
      </c>
      <c r="C374" s="78">
        <v>280</v>
      </c>
      <c r="D374" s="192">
        <f t="shared" ref="D374:L374" si="27">SUM(D375:D377)</f>
        <v>0</v>
      </c>
      <c r="E374" s="192">
        <f t="shared" si="27"/>
        <v>0</v>
      </c>
      <c r="F374" s="192">
        <f>SUM(F375:F377)</f>
        <v>0</v>
      </c>
      <c r="G374" s="192">
        <f>SUM(G375:G377)</f>
        <v>0</v>
      </c>
      <c r="H374" s="192">
        <f t="shared" si="27"/>
        <v>0</v>
      </c>
      <c r="I374" s="192">
        <f t="shared" si="27"/>
        <v>0</v>
      </c>
      <c r="J374" s="192">
        <f t="shared" si="27"/>
        <v>0</v>
      </c>
      <c r="K374" s="192">
        <f>SUM(K375:K377)</f>
        <v>0</v>
      </c>
      <c r="L374" s="192">
        <f t="shared" si="27"/>
        <v>0</v>
      </c>
      <c r="M374" s="80">
        <f t="shared" si="21"/>
        <v>0</v>
      </c>
      <c r="N374" s="192">
        <f>SUM(N375:N377)</f>
        <v>0</v>
      </c>
    </row>
    <row r="375" spans="1:14" ht="35.25" thickTop="1" thickBot="1">
      <c r="A375" s="94" t="s">
        <v>62</v>
      </c>
      <c r="B375" s="89">
        <v>2610</v>
      </c>
      <c r="C375" s="89">
        <v>290</v>
      </c>
      <c r="D375" s="193">
        <v>0</v>
      </c>
      <c r="E375" s="194">
        <v>0</v>
      </c>
      <c r="F375" s="193">
        <v>0</v>
      </c>
      <c r="G375" s="193">
        <v>0</v>
      </c>
      <c r="H375" s="193">
        <v>0</v>
      </c>
      <c r="I375" s="193">
        <v>0</v>
      </c>
      <c r="J375" s="193">
        <v>0</v>
      </c>
      <c r="K375" s="193">
        <v>0</v>
      </c>
      <c r="L375" s="193">
        <v>0</v>
      </c>
      <c r="M375" s="80">
        <f t="shared" si="21"/>
        <v>0</v>
      </c>
      <c r="N375" s="193">
        <v>0</v>
      </c>
    </row>
    <row r="376" spans="1:14" ht="24" thickTop="1" thickBot="1">
      <c r="A376" s="94" t="s">
        <v>63</v>
      </c>
      <c r="B376" s="89">
        <v>2620</v>
      </c>
      <c r="C376" s="89">
        <v>300</v>
      </c>
      <c r="D376" s="193">
        <v>0</v>
      </c>
      <c r="E376" s="194">
        <v>0</v>
      </c>
      <c r="F376" s="193">
        <v>0</v>
      </c>
      <c r="G376" s="193">
        <v>0</v>
      </c>
      <c r="H376" s="193">
        <v>0</v>
      </c>
      <c r="I376" s="193">
        <v>0</v>
      </c>
      <c r="J376" s="193">
        <v>0</v>
      </c>
      <c r="K376" s="193">
        <v>0</v>
      </c>
      <c r="L376" s="193">
        <v>0</v>
      </c>
      <c r="M376" s="80">
        <f t="shared" si="21"/>
        <v>0</v>
      </c>
      <c r="N376" s="193">
        <v>0</v>
      </c>
    </row>
    <row r="377" spans="1:14" ht="35.25" thickTop="1" thickBot="1">
      <c r="A377" s="98" t="s">
        <v>177</v>
      </c>
      <c r="B377" s="89">
        <v>2630</v>
      </c>
      <c r="C377" s="89">
        <v>310</v>
      </c>
      <c r="D377" s="193">
        <v>0</v>
      </c>
      <c r="E377" s="194">
        <v>0</v>
      </c>
      <c r="F377" s="193">
        <v>0</v>
      </c>
      <c r="G377" s="193">
        <v>0</v>
      </c>
      <c r="H377" s="193">
        <v>0</v>
      </c>
      <c r="I377" s="193">
        <v>0</v>
      </c>
      <c r="J377" s="193">
        <v>0</v>
      </c>
      <c r="K377" s="193">
        <v>0</v>
      </c>
      <c r="L377" s="193">
        <v>0</v>
      </c>
      <c r="M377" s="80">
        <f t="shared" si="21"/>
        <v>0</v>
      </c>
      <c r="N377" s="193">
        <v>0</v>
      </c>
    </row>
    <row r="378" spans="1:14" ht="14.25" thickTop="1" thickBot="1">
      <c r="A378" s="96" t="s">
        <v>65</v>
      </c>
      <c r="B378" s="78">
        <v>2700</v>
      </c>
      <c r="C378" s="78">
        <v>320</v>
      </c>
      <c r="D378" s="195">
        <f t="shared" ref="D378:L378" si="28">SUM(D379:D381)</f>
        <v>0</v>
      </c>
      <c r="E378" s="195">
        <v>0</v>
      </c>
      <c r="F378" s="195">
        <f>SUM(F379:F381)</f>
        <v>0</v>
      </c>
      <c r="G378" s="195">
        <f>SUM(G379:G381)</f>
        <v>0</v>
      </c>
      <c r="H378" s="195">
        <f t="shared" si="28"/>
        <v>0</v>
      </c>
      <c r="I378" s="195">
        <f t="shared" si="28"/>
        <v>0</v>
      </c>
      <c r="J378" s="195">
        <f t="shared" si="28"/>
        <v>0</v>
      </c>
      <c r="K378" s="195">
        <f>SUM(K379:K381)</f>
        <v>0</v>
      </c>
      <c r="L378" s="195">
        <f t="shared" si="28"/>
        <v>0</v>
      </c>
      <c r="M378" s="80">
        <f t="shared" si="21"/>
        <v>0</v>
      </c>
      <c r="N378" s="195">
        <f>SUM(N379:N381)</f>
        <v>0</v>
      </c>
    </row>
    <row r="379" spans="1:14" ht="14.25" thickTop="1" thickBot="1">
      <c r="A379" s="94" t="s">
        <v>66</v>
      </c>
      <c r="B379" s="89">
        <v>2710</v>
      </c>
      <c r="C379" s="89">
        <v>330</v>
      </c>
      <c r="D379" s="193">
        <v>0</v>
      </c>
      <c r="E379" s="194">
        <v>0</v>
      </c>
      <c r="F379" s="193">
        <v>0</v>
      </c>
      <c r="G379" s="193">
        <v>0</v>
      </c>
      <c r="H379" s="193">
        <v>0</v>
      </c>
      <c r="I379" s="193">
        <v>0</v>
      </c>
      <c r="J379" s="193">
        <v>0</v>
      </c>
      <c r="K379" s="193">
        <v>0</v>
      </c>
      <c r="L379" s="193">
        <v>0</v>
      </c>
      <c r="M379" s="80">
        <f t="shared" si="21"/>
        <v>0</v>
      </c>
      <c r="N379" s="193">
        <v>0</v>
      </c>
    </row>
    <row r="380" spans="1:14" ht="14.25" thickTop="1" thickBot="1">
      <c r="A380" s="94" t="s">
        <v>178</v>
      </c>
      <c r="B380" s="89">
        <v>2720</v>
      </c>
      <c r="C380" s="89">
        <v>340</v>
      </c>
      <c r="D380" s="193">
        <v>0</v>
      </c>
      <c r="E380" s="194">
        <v>0</v>
      </c>
      <c r="F380" s="193">
        <v>0</v>
      </c>
      <c r="G380" s="193">
        <v>0</v>
      </c>
      <c r="H380" s="193">
        <v>0</v>
      </c>
      <c r="I380" s="193">
        <v>0</v>
      </c>
      <c r="J380" s="193">
        <v>0</v>
      </c>
      <c r="K380" s="193">
        <v>0</v>
      </c>
      <c r="L380" s="193">
        <v>0</v>
      </c>
      <c r="M380" s="80">
        <f t="shared" si="21"/>
        <v>0</v>
      </c>
      <c r="N380" s="193">
        <v>0</v>
      </c>
    </row>
    <row r="381" spans="1:14" ht="14.25" thickTop="1" thickBot="1">
      <c r="A381" s="94" t="s">
        <v>68</v>
      </c>
      <c r="B381" s="89">
        <v>2730</v>
      </c>
      <c r="C381" s="89">
        <v>350</v>
      </c>
      <c r="D381" s="193">
        <v>0</v>
      </c>
      <c r="E381" s="194">
        <v>0</v>
      </c>
      <c r="F381" s="193">
        <v>0</v>
      </c>
      <c r="G381" s="193">
        <v>0</v>
      </c>
      <c r="H381" s="193">
        <v>0</v>
      </c>
      <c r="I381" s="193">
        <v>0</v>
      </c>
      <c r="J381" s="193">
        <v>0</v>
      </c>
      <c r="K381" s="193">
        <v>0</v>
      </c>
      <c r="L381" s="193">
        <v>0</v>
      </c>
      <c r="M381" s="80">
        <f t="shared" si="21"/>
        <v>0</v>
      </c>
      <c r="N381" s="193">
        <v>0</v>
      </c>
    </row>
    <row r="382" spans="1:14" ht="14.25" thickTop="1" thickBot="1">
      <c r="A382" s="96" t="s">
        <v>69</v>
      </c>
      <c r="B382" s="78">
        <v>2800</v>
      </c>
      <c r="C382" s="78">
        <v>360</v>
      </c>
      <c r="D382" s="196">
        <v>0</v>
      </c>
      <c r="E382" s="195">
        <v>0</v>
      </c>
      <c r="F382" s="196">
        <v>0</v>
      </c>
      <c r="G382" s="196">
        <v>0</v>
      </c>
      <c r="H382" s="196">
        <v>0</v>
      </c>
      <c r="I382" s="196">
        <v>0</v>
      </c>
      <c r="J382" s="196">
        <v>0</v>
      </c>
      <c r="K382" s="196">
        <v>0</v>
      </c>
      <c r="L382" s="196">
        <v>0</v>
      </c>
      <c r="M382" s="80">
        <f t="shared" si="21"/>
        <v>0</v>
      </c>
      <c r="N382" s="196">
        <v>0</v>
      </c>
    </row>
    <row r="383" spans="1:14" ht="14.25" thickTop="1" thickBot="1">
      <c r="A383" s="78" t="s">
        <v>70</v>
      </c>
      <c r="B383" s="78">
        <v>3000</v>
      </c>
      <c r="C383" s="78">
        <v>370</v>
      </c>
      <c r="D383" s="195">
        <f t="shared" ref="D383:L383" si="29">D384+D398</f>
        <v>32000</v>
      </c>
      <c r="E383" s="195">
        <f t="shared" si="29"/>
        <v>0</v>
      </c>
      <c r="F383" s="195">
        <f>F384+F398</f>
        <v>0</v>
      </c>
      <c r="G383" s="195">
        <f>G384+G398</f>
        <v>0</v>
      </c>
      <c r="H383" s="195">
        <f t="shared" si="29"/>
        <v>0</v>
      </c>
      <c r="I383" s="195">
        <f t="shared" si="29"/>
        <v>30950</v>
      </c>
      <c r="J383" s="195">
        <f t="shared" si="29"/>
        <v>30950</v>
      </c>
      <c r="K383" s="195">
        <f>K384+K398</f>
        <v>0</v>
      </c>
      <c r="L383" s="195">
        <f t="shared" si="29"/>
        <v>0</v>
      </c>
      <c r="M383" s="80">
        <f t="shared" si="21"/>
        <v>0</v>
      </c>
      <c r="N383" s="195">
        <f>N384+N398</f>
        <v>0</v>
      </c>
    </row>
    <row r="384" spans="1:14" ht="14.25" thickTop="1" thickBot="1">
      <c r="A384" s="87" t="s">
        <v>71</v>
      </c>
      <c r="B384" s="78">
        <v>3100</v>
      </c>
      <c r="C384" s="78">
        <v>380</v>
      </c>
      <c r="D384" s="195">
        <f t="shared" ref="D384:L384" si="30">D385+D386+D389+D392+D396+D397</f>
        <v>32000</v>
      </c>
      <c r="E384" s="195">
        <f t="shared" si="30"/>
        <v>0</v>
      </c>
      <c r="F384" s="195">
        <f>F385+F386+F389+F392+F396+F397</f>
        <v>0</v>
      </c>
      <c r="G384" s="195">
        <f>G385+G386+G389+G392+G396+G397</f>
        <v>0</v>
      </c>
      <c r="H384" s="195">
        <f t="shared" si="30"/>
        <v>0</v>
      </c>
      <c r="I384" s="195">
        <f t="shared" si="30"/>
        <v>30950</v>
      </c>
      <c r="J384" s="195">
        <f t="shared" si="30"/>
        <v>30950</v>
      </c>
      <c r="K384" s="195">
        <f>K385+K386+K389+K392+K396+K397</f>
        <v>0</v>
      </c>
      <c r="L384" s="195">
        <f t="shared" si="30"/>
        <v>0</v>
      </c>
      <c r="M384" s="80">
        <f t="shared" si="21"/>
        <v>0</v>
      </c>
      <c r="N384" s="195">
        <f>N385+N386+N389+N392+N396+N397</f>
        <v>0</v>
      </c>
    </row>
    <row r="385" spans="1:14" ht="24" thickTop="1" thickBot="1">
      <c r="A385" s="94" t="s">
        <v>72</v>
      </c>
      <c r="B385" s="89">
        <v>3110</v>
      </c>
      <c r="C385" s="89">
        <v>390</v>
      </c>
      <c r="D385" s="193">
        <v>32000</v>
      </c>
      <c r="E385" s="194">
        <v>0</v>
      </c>
      <c r="F385" s="193">
        <v>0</v>
      </c>
      <c r="G385" s="193">
        <v>0</v>
      </c>
      <c r="H385" s="193">
        <v>0</v>
      </c>
      <c r="I385" s="193">
        <v>30950</v>
      </c>
      <c r="J385" s="193">
        <v>30950</v>
      </c>
      <c r="K385" s="193">
        <v>0</v>
      </c>
      <c r="L385" s="193">
        <v>0</v>
      </c>
      <c r="M385" s="80">
        <f t="shared" si="21"/>
        <v>0</v>
      </c>
      <c r="N385" s="193">
        <v>0</v>
      </c>
    </row>
    <row r="386" spans="1:14" ht="14.25" thickTop="1" thickBot="1">
      <c r="A386" s="98" t="s">
        <v>73</v>
      </c>
      <c r="B386" s="89">
        <v>3120</v>
      </c>
      <c r="C386" s="89">
        <v>400</v>
      </c>
      <c r="D386" s="197">
        <f t="shared" ref="D386:L386" si="31">SUM(D387:D388)</f>
        <v>0</v>
      </c>
      <c r="E386" s="197">
        <f t="shared" si="31"/>
        <v>0</v>
      </c>
      <c r="F386" s="197">
        <f>SUM(F387:F388)</f>
        <v>0</v>
      </c>
      <c r="G386" s="197">
        <f>SUM(G387:G388)</f>
        <v>0</v>
      </c>
      <c r="H386" s="197">
        <f t="shared" si="31"/>
        <v>0</v>
      </c>
      <c r="I386" s="197">
        <f t="shared" si="31"/>
        <v>0</v>
      </c>
      <c r="J386" s="197">
        <f t="shared" si="31"/>
        <v>0</v>
      </c>
      <c r="K386" s="197">
        <f>SUM(K387:K388)</f>
        <v>0</v>
      </c>
      <c r="L386" s="197">
        <f t="shared" si="31"/>
        <v>0</v>
      </c>
      <c r="M386" s="80">
        <f t="shared" si="21"/>
        <v>0</v>
      </c>
      <c r="N386" s="197">
        <f>SUM(N387:N388)</f>
        <v>0</v>
      </c>
    </row>
    <row r="387" spans="1:14" ht="24" thickTop="1" thickBot="1">
      <c r="A387" s="91" t="s">
        <v>74</v>
      </c>
      <c r="B387" s="75">
        <v>3121</v>
      </c>
      <c r="C387" s="75">
        <v>410</v>
      </c>
      <c r="D387" s="198">
        <v>0</v>
      </c>
      <c r="E387" s="199">
        <v>0</v>
      </c>
      <c r="F387" s="198">
        <v>0</v>
      </c>
      <c r="G387" s="198">
        <v>0</v>
      </c>
      <c r="H387" s="198">
        <v>0</v>
      </c>
      <c r="I387" s="198">
        <v>0</v>
      </c>
      <c r="J387" s="198">
        <v>0</v>
      </c>
      <c r="K387" s="198">
        <v>0</v>
      </c>
      <c r="L387" s="198">
        <v>0</v>
      </c>
      <c r="M387" s="80">
        <f t="shared" si="21"/>
        <v>0</v>
      </c>
      <c r="N387" s="198">
        <v>0</v>
      </c>
    </row>
    <row r="388" spans="1:14" ht="24" thickTop="1" thickBot="1">
      <c r="A388" s="91" t="s">
        <v>179</v>
      </c>
      <c r="B388" s="75">
        <v>3122</v>
      </c>
      <c r="C388" s="75">
        <v>420</v>
      </c>
      <c r="D388" s="198">
        <v>0</v>
      </c>
      <c r="E388" s="199">
        <v>0</v>
      </c>
      <c r="F388" s="198">
        <v>0</v>
      </c>
      <c r="G388" s="198">
        <v>0</v>
      </c>
      <c r="H388" s="198">
        <v>0</v>
      </c>
      <c r="I388" s="198">
        <v>0</v>
      </c>
      <c r="J388" s="198">
        <v>0</v>
      </c>
      <c r="K388" s="198">
        <v>0</v>
      </c>
      <c r="L388" s="198">
        <v>0</v>
      </c>
      <c r="M388" s="80">
        <f t="shared" si="21"/>
        <v>0</v>
      </c>
      <c r="N388" s="198">
        <v>0</v>
      </c>
    </row>
    <row r="389" spans="1:14" ht="14.25" thickTop="1" thickBot="1">
      <c r="A389" s="88" t="s">
        <v>76</v>
      </c>
      <c r="B389" s="89">
        <v>3130</v>
      </c>
      <c r="C389" s="89">
        <v>430</v>
      </c>
      <c r="D389" s="194">
        <f t="shared" ref="D389:L389" si="32">SUM(D390:D391)</f>
        <v>0</v>
      </c>
      <c r="E389" s="194">
        <f t="shared" si="32"/>
        <v>0</v>
      </c>
      <c r="F389" s="194">
        <f>SUM(F390:F391)</f>
        <v>0</v>
      </c>
      <c r="G389" s="194">
        <f>SUM(G390:G391)</f>
        <v>0</v>
      </c>
      <c r="H389" s="194">
        <f t="shared" si="32"/>
        <v>0</v>
      </c>
      <c r="I389" s="194">
        <f t="shared" si="32"/>
        <v>0</v>
      </c>
      <c r="J389" s="194">
        <f t="shared" si="32"/>
        <v>0</v>
      </c>
      <c r="K389" s="194">
        <f>SUM(K390:K391)</f>
        <v>0</v>
      </c>
      <c r="L389" s="194">
        <f t="shared" si="32"/>
        <v>0</v>
      </c>
      <c r="M389" s="80">
        <f t="shared" si="21"/>
        <v>0</v>
      </c>
      <c r="N389" s="194">
        <f>SUM(N390:N391)</f>
        <v>0</v>
      </c>
    </row>
    <row r="390" spans="1:14" ht="24" thickTop="1" thickBot="1">
      <c r="A390" s="91" t="s">
        <v>180</v>
      </c>
      <c r="B390" s="75">
        <v>3131</v>
      </c>
      <c r="C390" s="75">
        <v>440</v>
      </c>
      <c r="D390" s="198">
        <v>0</v>
      </c>
      <c r="E390" s="199">
        <v>0</v>
      </c>
      <c r="F390" s="198">
        <v>0</v>
      </c>
      <c r="G390" s="198">
        <v>0</v>
      </c>
      <c r="H390" s="198">
        <v>0</v>
      </c>
      <c r="I390" s="198">
        <v>0</v>
      </c>
      <c r="J390" s="198">
        <v>0</v>
      </c>
      <c r="K390" s="198">
        <v>0</v>
      </c>
      <c r="L390" s="198">
        <v>0</v>
      </c>
      <c r="M390" s="80">
        <f t="shared" si="21"/>
        <v>0</v>
      </c>
      <c r="N390" s="198">
        <v>0</v>
      </c>
    </row>
    <row r="391" spans="1:14" ht="14.25" thickTop="1" thickBot="1">
      <c r="A391" s="91" t="s">
        <v>181</v>
      </c>
      <c r="B391" s="75">
        <v>3132</v>
      </c>
      <c r="C391" s="75">
        <v>450</v>
      </c>
      <c r="D391" s="198">
        <v>0</v>
      </c>
      <c r="E391" s="199">
        <v>0</v>
      </c>
      <c r="F391" s="198">
        <v>0</v>
      </c>
      <c r="G391" s="198">
        <v>0</v>
      </c>
      <c r="H391" s="198">
        <v>0</v>
      </c>
      <c r="I391" s="198">
        <v>0</v>
      </c>
      <c r="J391" s="198">
        <v>0</v>
      </c>
      <c r="K391" s="198">
        <v>0</v>
      </c>
      <c r="L391" s="198">
        <v>0</v>
      </c>
      <c r="M391" s="80">
        <f t="shared" si="21"/>
        <v>0</v>
      </c>
      <c r="N391" s="198">
        <v>0</v>
      </c>
    </row>
    <row r="392" spans="1:14" ht="14.25" thickTop="1" thickBot="1">
      <c r="A392" s="88" t="s">
        <v>182</v>
      </c>
      <c r="B392" s="89">
        <v>3140</v>
      </c>
      <c r="C392" s="89">
        <v>460</v>
      </c>
      <c r="D392" s="194">
        <f t="shared" ref="D392:L392" si="33">SUM(D393:D395)</f>
        <v>0</v>
      </c>
      <c r="E392" s="194">
        <f t="shared" si="33"/>
        <v>0</v>
      </c>
      <c r="F392" s="194">
        <f>SUM(F393:F395)</f>
        <v>0</v>
      </c>
      <c r="G392" s="194">
        <f>SUM(G393:G395)</f>
        <v>0</v>
      </c>
      <c r="H392" s="194">
        <f t="shared" si="33"/>
        <v>0</v>
      </c>
      <c r="I392" s="194">
        <f t="shared" si="33"/>
        <v>0</v>
      </c>
      <c r="J392" s="194">
        <f t="shared" si="33"/>
        <v>0</v>
      </c>
      <c r="K392" s="194">
        <f>SUM(K393:K395)</f>
        <v>0</v>
      </c>
      <c r="L392" s="194">
        <f t="shared" si="33"/>
        <v>0</v>
      </c>
      <c r="M392" s="80">
        <f t="shared" si="21"/>
        <v>0</v>
      </c>
      <c r="N392" s="194">
        <f>SUM(N393:N395)</f>
        <v>0</v>
      </c>
    </row>
    <row r="393" spans="1:14" ht="24.75" thickTop="1" thickBot="1">
      <c r="A393" s="104" t="s">
        <v>183</v>
      </c>
      <c r="B393" s="75">
        <v>3141</v>
      </c>
      <c r="C393" s="75">
        <v>470</v>
      </c>
      <c r="D393" s="198">
        <v>0</v>
      </c>
      <c r="E393" s="199">
        <v>0</v>
      </c>
      <c r="F393" s="198">
        <v>0</v>
      </c>
      <c r="G393" s="198">
        <v>0</v>
      </c>
      <c r="H393" s="198">
        <v>0</v>
      </c>
      <c r="I393" s="198">
        <v>0</v>
      </c>
      <c r="J393" s="198">
        <v>0</v>
      </c>
      <c r="K393" s="198">
        <v>0</v>
      </c>
      <c r="L393" s="198">
        <v>0</v>
      </c>
      <c r="M393" s="80">
        <f t="shared" si="21"/>
        <v>0</v>
      </c>
      <c r="N393" s="198">
        <v>0</v>
      </c>
    </row>
    <row r="394" spans="1:14" ht="24.75" thickTop="1" thickBot="1">
      <c r="A394" s="104" t="s">
        <v>184</v>
      </c>
      <c r="B394" s="75">
        <v>3142</v>
      </c>
      <c r="C394" s="75">
        <v>480</v>
      </c>
      <c r="D394" s="198">
        <v>0</v>
      </c>
      <c r="E394" s="199">
        <v>0</v>
      </c>
      <c r="F394" s="198">
        <v>0</v>
      </c>
      <c r="G394" s="198">
        <v>0</v>
      </c>
      <c r="H394" s="198">
        <v>0</v>
      </c>
      <c r="I394" s="198">
        <v>0</v>
      </c>
      <c r="J394" s="198">
        <v>0</v>
      </c>
      <c r="K394" s="198">
        <v>0</v>
      </c>
      <c r="L394" s="198">
        <v>0</v>
      </c>
      <c r="M394" s="80">
        <f t="shared" si="21"/>
        <v>0</v>
      </c>
      <c r="N394" s="198">
        <v>0</v>
      </c>
    </row>
    <row r="395" spans="1:14" ht="24.75" thickTop="1" thickBot="1">
      <c r="A395" s="104" t="s">
        <v>185</v>
      </c>
      <c r="B395" s="75">
        <v>3143</v>
      </c>
      <c r="C395" s="75">
        <v>490</v>
      </c>
      <c r="D395" s="198">
        <v>0</v>
      </c>
      <c r="E395" s="199">
        <v>0</v>
      </c>
      <c r="F395" s="198">
        <v>0</v>
      </c>
      <c r="G395" s="198">
        <v>0</v>
      </c>
      <c r="H395" s="198">
        <v>0</v>
      </c>
      <c r="I395" s="198">
        <v>0</v>
      </c>
      <c r="J395" s="198">
        <v>0</v>
      </c>
      <c r="K395" s="198">
        <v>0</v>
      </c>
      <c r="L395" s="198">
        <v>0</v>
      </c>
      <c r="M395" s="80">
        <f t="shared" si="21"/>
        <v>0</v>
      </c>
      <c r="N395" s="198">
        <v>0</v>
      </c>
    </row>
    <row r="396" spans="1:14" ht="14.25" thickTop="1" thickBot="1">
      <c r="A396" s="88" t="s">
        <v>83</v>
      </c>
      <c r="B396" s="89">
        <v>3150</v>
      </c>
      <c r="C396" s="89">
        <v>500</v>
      </c>
      <c r="D396" s="193">
        <v>0</v>
      </c>
      <c r="E396" s="194">
        <v>0</v>
      </c>
      <c r="F396" s="193">
        <v>0</v>
      </c>
      <c r="G396" s="193">
        <v>0</v>
      </c>
      <c r="H396" s="193">
        <v>0</v>
      </c>
      <c r="I396" s="193">
        <v>0</v>
      </c>
      <c r="J396" s="193">
        <v>0</v>
      </c>
      <c r="K396" s="193">
        <v>0</v>
      </c>
      <c r="L396" s="193">
        <v>0</v>
      </c>
      <c r="M396" s="80">
        <f t="shared" si="21"/>
        <v>0</v>
      </c>
      <c r="N396" s="193">
        <v>0</v>
      </c>
    </row>
    <row r="397" spans="1:14" ht="24" thickTop="1" thickBot="1">
      <c r="A397" s="88" t="s">
        <v>186</v>
      </c>
      <c r="B397" s="89">
        <v>3160</v>
      </c>
      <c r="C397" s="89">
        <v>510</v>
      </c>
      <c r="D397" s="193">
        <v>0</v>
      </c>
      <c r="E397" s="194">
        <v>0</v>
      </c>
      <c r="F397" s="193">
        <v>0</v>
      </c>
      <c r="G397" s="193">
        <v>0</v>
      </c>
      <c r="H397" s="193">
        <v>0</v>
      </c>
      <c r="I397" s="193">
        <v>0</v>
      </c>
      <c r="J397" s="193">
        <v>0</v>
      </c>
      <c r="K397" s="193">
        <v>0</v>
      </c>
      <c r="L397" s="193">
        <v>0</v>
      </c>
      <c r="M397" s="80">
        <f t="shared" si="21"/>
        <v>0</v>
      </c>
      <c r="N397" s="193">
        <v>0</v>
      </c>
    </row>
    <row r="398" spans="1:14" ht="14.25" thickTop="1" thickBot="1">
      <c r="A398" s="87" t="s">
        <v>85</v>
      </c>
      <c r="B398" s="78">
        <v>3200</v>
      </c>
      <c r="C398" s="78">
        <v>520</v>
      </c>
      <c r="D398" s="195">
        <f t="shared" ref="D398:L398" si="34">SUM(D399:D402)</f>
        <v>0</v>
      </c>
      <c r="E398" s="195">
        <f t="shared" si="34"/>
        <v>0</v>
      </c>
      <c r="F398" s="195">
        <f>SUM(F399:F402)</f>
        <v>0</v>
      </c>
      <c r="G398" s="195">
        <f>SUM(G399:G402)</f>
        <v>0</v>
      </c>
      <c r="H398" s="195">
        <f t="shared" si="34"/>
        <v>0</v>
      </c>
      <c r="I398" s="195">
        <f t="shared" si="34"/>
        <v>0</v>
      </c>
      <c r="J398" s="195">
        <f t="shared" si="34"/>
        <v>0</v>
      </c>
      <c r="K398" s="195">
        <f>SUM(K399:K402)</f>
        <v>0</v>
      </c>
      <c r="L398" s="195">
        <f t="shared" si="34"/>
        <v>0</v>
      </c>
      <c r="M398" s="80">
        <f t="shared" si="21"/>
        <v>0</v>
      </c>
      <c r="N398" s="195">
        <f>SUM(N399:N402)</f>
        <v>0</v>
      </c>
    </row>
    <row r="399" spans="1:14" ht="35.25" thickTop="1" thickBot="1">
      <c r="A399" s="94" t="s">
        <v>86</v>
      </c>
      <c r="B399" s="89">
        <v>3210</v>
      </c>
      <c r="C399" s="89">
        <v>530</v>
      </c>
      <c r="D399" s="200">
        <v>0</v>
      </c>
      <c r="E399" s="201">
        <v>0</v>
      </c>
      <c r="F399" s="200">
        <v>0</v>
      </c>
      <c r="G399" s="200">
        <v>0</v>
      </c>
      <c r="H399" s="200">
        <v>0</v>
      </c>
      <c r="I399" s="200">
        <v>0</v>
      </c>
      <c r="J399" s="200">
        <v>0</v>
      </c>
      <c r="K399" s="200">
        <v>0</v>
      </c>
      <c r="L399" s="200">
        <v>0</v>
      </c>
      <c r="M399" s="80">
        <f t="shared" si="21"/>
        <v>0</v>
      </c>
      <c r="N399" s="200">
        <v>0</v>
      </c>
    </row>
    <row r="400" spans="1:14" ht="24" thickTop="1" thickBot="1">
      <c r="A400" s="94" t="s">
        <v>87</v>
      </c>
      <c r="B400" s="89">
        <v>3220</v>
      </c>
      <c r="C400" s="89">
        <v>540</v>
      </c>
      <c r="D400" s="200">
        <v>0</v>
      </c>
      <c r="E400" s="201">
        <v>0</v>
      </c>
      <c r="F400" s="200">
        <v>0</v>
      </c>
      <c r="G400" s="200">
        <v>0</v>
      </c>
      <c r="H400" s="200">
        <v>0</v>
      </c>
      <c r="I400" s="200">
        <v>0</v>
      </c>
      <c r="J400" s="200">
        <v>0</v>
      </c>
      <c r="K400" s="200">
        <v>0</v>
      </c>
      <c r="L400" s="200">
        <v>0</v>
      </c>
      <c r="M400" s="80">
        <f t="shared" si="21"/>
        <v>0</v>
      </c>
      <c r="N400" s="200">
        <v>0</v>
      </c>
    </row>
    <row r="401" spans="1:14" ht="35.25" thickTop="1" thickBot="1">
      <c r="A401" s="88" t="s">
        <v>187</v>
      </c>
      <c r="B401" s="89">
        <v>3230</v>
      </c>
      <c r="C401" s="89">
        <v>550</v>
      </c>
      <c r="D401" s="200">
        <v>0</v>
      </c>
      <c r="E401" s="201">
        <v>0</v>
      </c>
      <c r="F401" s="200">
        <v>0</v>
      </c>
      <c r="G401" s="200">
        <v>0</v>
      </c>
      <c r="H401" s="200">
        <v>0</v>
      </c>
      <c r="I401" s="200">
        <v>0</v>
      </c>
      <c r="J401" s="200">
        <v>0</v>
      </c>
      <c r="K401" s="200">
        <v>0</v>
      </c>
      <c r="L401" s="200">
        <v>0</v>
      </c>
      <c r="M401" s="80">
        <f t="shared" si="21"/>
        <v>0</v>
      </c>
      <c r="N401" s="200">
        <v>0</v>
      </c>
    </row>
    <row r="402" spans="1:14" ht="14.25" thickTop="1" thickBot="1">
      <c r="A402" s="94" t="s">
        <v>89</v>
      </c>
      <c r="B402" s="89">
        <v>3240</v>
      </c>
      <c r="C402" s="89">
        <v>560</v>
      </c>
      <c r="D402" s="193">
        <v>0</v>
      </c>
      <c r="E402" s="194">
        <v>0</v>
      </c>
      <c r="F402" s="193">
        <v>0</v>
      </c>
      <c r="G402" s="193">
        <v>0</v>
      </c>
      <c r="H402" s="193">
        <v>0</v>
      </c>
      <c r="I402" s="193">
        <v>0</v>
      </c>
      <c r="J402" s="193">
        <v>0</v>
      </c>
      <c r="K402" s="193">
        <v>0</v>
      </c>
      <c r="L402" s="193">
        <v>0</v>
      </c>
      <c r="M402" s="80">
        <f t="shared" si="21"/>
        <v>0</v>
      </c>
      <c r="N402" s="193">
        <v>0</v>
      </c>
    </row>
    <row r="403" spans="1:14" ht="14.25" thickTop="1" thickBot="1">
      <c r="A403" s="78" t="s">
        <v>190</v>
      </c>
      <c r="B403" s="78">
        <v>4100</v>
      </c>
      <c r="C403" s="78">
        <v>570</v>
      </c>
      <c r="D403" s="201">
        <f t="shared" ref="D403:N403" si="35">SUM(D404)</f>
        <v>0</v>
      </c>
      <c r="E403" s="201">
        <f t="shared" si="35"/>
        <v>0</v>
      </c>
      <c r="F403" s="201">
        <f t="shared" si="35"/>
        <v>0</v>
      </c>
      <c r="G403" s="201">
        <f t="shared" si="35"/>
        <v>0</v>
      </c>
      <c r="H403" s="201">
        <f t="shared" si="35"/>
        <v>0</v>
      </c>
      <c r="I403" s="201">
        <f t="shared" si="35"/>
        <v>0</v>
      </c>
      <c r="J403" s="201">
        <f t="shared" si="35"/>
        <v>0</v>
      </c>
      <c r="K403" s="201">
        <f t="shared" si="35"/>
        <v>0</v>
      </c>
      <c r="L403" s="201">
        <f t="shared" si="35"/>
        <v>0</v>
      </c>
      <c r="M403" s="80">
        <f t="shared" si="21"/>
        <v>0</v>
      </c>
      <c r="N403" s="201">
        <f t="shared" si="35"/>
        <v>0</v>
      </c>
    </row>
    <row r="404" spans="1:14" ht="14.25" thickTop="1" thickBot="1">
      <c r="A404" s="88" t="s">
        <v>90</v>
      </c>
      <c r="B404" s="89">
        <v>4110</v>
      </c>
      <c r="C404" s="89">
        <v>580</v>
      </c>
      <c r="D404" s="194">
        <f t="shared" ref="D404:L404" si="36">SUM(D405:D407)</f>
        <v>0</v>
      </c>
      <c r="E404" s="194">
        <f t="shared" si="36"/>
        <v>0</v>
      </c>
      <c r="F404" s="194">
        <f>SUM(F405:F407)</f>
        <v>0</v>
      </c>
      <c r="G404" s="194">
        <f>SUM(G405:G407)</f>
        <v>0</v>
      </c>
      <c r="H404" s="194">
        <f t="shared" si="36"/>
        <v>0</v>
      </c>
      <c r="I404" s="194">
        <f t="shared" si="36"/>
        <v>0</v>
      </c>
      <c r="J404" s="194">
        <f t="shared" si="36"/>
        <v>0</v>
      </c>
      <c r="K404" s="194">
        <f>SUM(K405:K407)</f>
        <v>0</v>
      </c>
      <c r="L404" s="194">
        <f t="shared" si="36"/>
        <v>0</v>
      </c>
      <c r="M404" s="80">
        <f t="shared" si="21"/>
        <v>0</v>
      </c>
      <c r="N404" s="194">
        <f>SUM(N405:N407)</f>
        <v>0</v>
      </c>
    </row>
    <row r="405" spans="1:14" ht="24" thickTop="1" thickBot="1">
      <c r="A405" s="91" t="s">
        <v>191</v>
      </c>
      <c r="B405" s="75">
        <v>4111</v>
      </c>
      <c r="C405" s="75">
        <v>590</v>
      </c>
      <c r="D405" s="193">
        <v>0</v>
      </c>
      <c r="E405" s="194">
        <v>0</v>
      </c>
      <c r="F405" s="193">
        <v>0</v>
      </c>
      <c r="G405" s="193">
        <v>0</v>
      </c>
      <c r="H405" s="193">
        <v>0</v>
      </c>
      <c r="I405" s="193">
        <v>0</v>
      </c>
      <c r="J405" s="193">
        <v>0</v>
      </c>
      <c r="K405" s="193">
        <v>0</v>
      </c>
      <c r="L405" s="193">
        <v>0</v>
      </c>
      <c r="M405" s="80">
        <f t="shared" si="21"/>
        <v>0</v>
      </c>
      <c r="N405" s="193">
        <v>0</v>
      </c>
    </row>
    <row r="406" spans="1:14" ht="24" thickTop="1" thickBot="1">
      <c r="A406" s="91" t="s">
        <v>192</v>
      </c>
      <c r="B406" s="75">
        <v>4112</v>
      </c>
      <c r="C406" s="75">
        <v>600</v>
      </c>
      <c r="D406" s="193">
        <v>0</v>
      </c>
      <c r="E406" s="194">
        <v>0</v>
      </c>
      <c r="F406" s="193">
        <v>0</v>
      </c>
      <c r="G406" s="193">
        <v>0</v>
      </c>
      <c r="H406" s="193">
        <v>0</v>
      </c>
      <c r="I406" s="193">
        <v>0</v>
      </c>
      <c r="J406" s="193">
        <v>0</v>
      </c>
      <c r="K406" s="193">
        <v>0</v>
      </c>
      <c r="L406" s="193">
        <v>0</v>
      </c>
      <c r="M406" s="80">
        <f t="shared" si="21"/>
        <v>0</v>
      </c>
      <c r="N406" s="193">
        <v>0</v>
      </c>
    </row>
    <row r="407" spans="1:14" ht="14.25" thickTop="1" thickBot="1">
      <c r="A407" s="202" t="s">
        <v>193</v>
      </c>
      <c r="B407" s="75">
        <v>4113</v>
      </c>
      <c r="C407" s="75">
        <v>610</v>
      </c>
      <c r="D407" s="198">
        <v>0</v>
      </c>
      <c r="E407" s="199">
        <v>0</v>
      </c>
      <c r="F407" s="198">
        <v>0</v>
      </c>
      <c r="G407" s="198">
        <v>0</v>
      </c>
      <c r="H407" s="198">
        <v>0</v>
      </c>
      <c r="I407" s="198">
        <v>0</v>
      </c>
      <c r="J407" s="198">
        <v>0</v>
      </c>
      <c r="K407" s="198">
        <v>0</v>
      </c>
      <c r="L407" s="198">
        <v>0</v>
      </c>
      <c r="M407" s="80">
        <f t="shared" si="21"/>
        <v>0</v>
      </c>
      <c r="N407" s="198">
        <v>0</v>
      </c>
    </row>
    <row r="408" spans="1:14" ht="14.25" thickTop="1" thickBot="1">
      <c r="A408" s="78" t="s">
        <v>198</v>
      </c>
      <c r="B408" s="78">
        <v>4200</v>
      </c>
      <c r="C408" s="78">
        <v>620</v>
      </c>
      <c r="D408" s="195">
        <f t="shared" ref="D408:N408" si="37">D409</f>
        <v>0</v>
      </c>
      <c r="E408" s="195">
        <f t="shared" si="37"/>
        <v>0</v>
      </c>
      <c r="F408" s="195">
        <f t="shared" si="37"/>
        <v>0</v>
      </c>
      <c r="G408" s="195">
        <f t="shared" si="37"/>
        <v>0</v>
      </c>
      <c r="H408" s="195">
        <f t="shared" si="37"/>
        <v>0</v>
      </c>
      <c r="I408" s="195">
        <f t="shared" si="37"/>
        <v>0</v>
      </c>
      <c r="J408" s="195">
        <f t="shared" si="37"/>
        <v>0</v>
      </c>
      <c r="K408" s="195">
        <f t="shared" si="37"/>
        <v>0</v>
      </c>
      <c r="L408" s="195">
        <f t="shared" si="37"/>
        <v>0</v>
      </c>
      <c r="M408" s="80">
        <f t="shared" si="21"/>
        <v>0</v>
      </c>
      <c r="N408" s="195">
        <f t="shared" si="37"/>
        <v>0</v>
      </c>
    </row>
    <row r="409" spans="1:14" ht="14.25" thickTop="1" thickBot="1">
      <c r="A409" s="88" t="s">
        <v>94</v>
      </c>
      <c r="B409" s="89">
        <v>4210</v>
      </c>
      <c r="C409" s="89">
        <v>630</v>
      </c>
      <c r="D409" s="193">
        <v>0</v>
      </c>
      <c r="E409" s="194">
        <v>0</v>
      </c>
      <c r="F409" s="193">
        <v>0</v>
      </c>
      <c r="G409" s="193">
        <v>0</v>
      </c>
      <c r="H409" s="193">
        <v>0</v>
      </c>
      <c r="I409" s="193">
        <v>0</v>
      </c>
      <c r="J409" s="193">
        <v>0</v>
      </c>
      <c r="K409" s="193">
        <v>0</v>
      </c>
      <c r="L409" s="193">
        <v>0</v>
      </c>
      <c r="M409" s="80">
        <f t="shared" si="21"/>
        <v>0</v>
      </c>
      <c r="N409" s="193">
        <v>0</v>
      </c>
    </row>
    <row r="410" spans="1:14" ht="14.25" thickTop="1" thickBot="1">
      <c r="A410" s="91" t="s">
        <v>222</v>
      </c>
      <c r="B410" s="75">
        <v>5000</v>
      </c>
      <c r="C410" s="75">
        <v>640</v>
      </c>
      <c r="D410" s="198" t="s">
        <v>24</v>
      </c>
      <c r="E410" s="198">
        <v>32000</v>
      </c>
      <c r="F410" s="203" t="s">
        <v>24</v>
      </c>
      <c r="G410" s="203" t="s">
        <v>24</v>
      </c>
      <c r="H410" s="203" t="s">
        <v>24</v>
      </c>
      <c r="I410" s="203" t="s">
        <v>24</v>
      </c>
      <c r="J410" s="203" t="s">
        <v>24</v>
      </c>
      <c r="K410" s="203" t="s">
        <v>24</v>
      </c>
      <c r="L410" s="203" t="s">
        <v>24</v>
      </c>
      <c r="M410" s="203" t="s">
        <v>24</v>
      </c>
      <c r="N410" s="203" t="s">
        <v>24</v>
      </c>
    </row>
    <row r="411" spans="1:14" ht="13.5" thickTop="1">
      <c r="A411" s="105"/>
      <c r="B411" s="106"/>
      <c r="C411" s="204"/>
      <c r="D411" s="205"/>
      <c r="E411" s="206"/>
      <c r="F411" s="206"/>
      <c r="G411" s="205"/>
      <c r="H411" s="205"/>
      <c r="I411" s="205"/>
      <c r="J411" s="205"/>
      <c r="K411" s="205"/>
      <c r="L411" s="205"/>
      <c r="M411" s="107"/>
      <c r="N411" s="50"/>
    </row>
    <row r="412" spans="1:14">
      <c r="A412" s="115"/>
      <c r="B412" s="116"/>
      <c r="C412" s="207"/>
      <c r="D412" s="208"/>
      <c r="E412" s="209"/>
      <c r="F412" s="209"/>
      <c r="G412" s="208"/>
      <c r="H412" s="208"/>
      <c r="I412" s="208"/>
      <c r="J412" s="208"/>
      <c r="K412" s="208"/>
      <c r="L412" s="208"/>
      <c r="M412" s="210"/>
      <c r="N412" s="50"/>
    </row>
    <row r="413" spans="1:14">
      <c r="A413" s="115"/>
      <c r="B413" s="116"/>
      <c r="C413" s="207"/>
      <c r="D413" s="208"/>
      <c r="E413" s="209"/>
      <c r="F413" s="209"/>
      <c r="G413" s="208"/>
      <c r="H413" s="208"/>
      <c r="I413" s="208"/>
      <c r="J413" s="208"/>
      <c r="K413" s="208"/>
      <c r="L413" s="208"/>
      <c r="M413" s="210"/>
      <c r="N413" s="50"/>
    </row>
    <row r="414" spans="1:14">
      <c r="A414" s="115"/>
      <c r="B414" s="116"/>
      <c r="C414" s="207"/>
      <c r="D414" s="208"/>
      <c r="E414" s="209"/>
      <c r="F414" s="209"/>
      <c r="G414" s="208"/>
      <c r="H414" s="208"/>
      <c r="I414" s="208"/>
      <c r="J414" s="208"/>
      <c r="K414" s="208"/>
      <c r="L414" s="208"/>
      <c r="M414" s="210"/>
      <c r="N414" s="50"/>
    </row>
    <row r="415" spans="1:14">
      <c r="A415" s="113"/>
      <c r="B415" s="114"/>
      <c r="C415" s="211"/>
      <c r="D415" s="212"/>
      <c r="E415" s="213"/>
      <c r="F415" s="213"/>
      <c r="G415" s="212"/>
      <c r="H415" s="212"/>
      <c r="I415" s="212"/>
      <c r="J415" s="212"/>
      <c r="K415" s="212"/>
      <c r="L415" s="212"/>
      <c r="M415" s="214"/>
      <c r="N415" s="50"/>
    </row>
    <row r="416" spans="1:14">
      <c r="A416" s="109"/>
      <c r="B416" s="110"/>
      <c r="C416" s="207"/>
      <c r="D416" s="215"/>
      <c r="E416" s="216"/>
      <c r="F416" s="216"/>
      <c r="G416" s="215"/>
      <c r="H416" s="215"/>
      <c r="I416" s="215"/>
      <c r="J416" s="215"/>
      <c r="K416" s="215"/>
      <c r="L416" s="215"/>
      <c r="M416" s="111"/>
      <c r="N416" s="50"/>
    </row>
    <row r="417" spans="1:14">
      <c r="A417" s="109"/>
      <c r="B417" s="110"/>
      <c r="C417" s="207"/>
      <c r="D417" s="215"/>
      <c r="E417" s="216"/>
      <c r="F417" s="216"/>
      <c r="G417" s="215"/>
      <c r="H417" s="215"/>
      <c r="I417" s="215"/>
      <c r="J417" s="215"/>
      <c r="K417" s="215"/>
      <c r="L417" s="215"/>
      <c r="M417" s="111"/>
      <c r="N417" s="50"/>
    </row>
    <row r="418" spans="1:14">
      <c r="A418" s="217"/>
      <c r="B418" s="169"/>
      <c r="C418" s="211"/>
      <c r="D418" s="218"/>
      <c r="E418" s="219"/>
      <c r="F418" s="219"/>
      <c r="G418" s="218"/>
      <c r="H418" s="218"/>
      <c r="I418" s="218"/>
      <c r="J418" s="218"/>
      <c r="K418" s="218"/>
      <c r="L418" s="218"/>
      <c r="M418" s="218"/>
      <c r="N418" s="50"/>
    </row>
    <row r="419" spans="1:14" ht="22.5">
      <c r="A419" s="220" t="s">
        <v>223</v>
      </c>
      <c r="B419" s="121"/>
      <c r="C419" s="221"/>
      <c r="D419" s="222"/>
      <c r="E419" s="223"/>
      <c r="F419" s="223"/>
      <c r="G419" s="222"/>
      <c r="H419" s="222"/>
      <c r="I419" s="222"/>
      <c r="J419" s="222"/>
      <c r="K419" s="222"/>
      <c r="L419" s="222"/>
      <c r="M419" s="222"/>
      <c r="N419" s="50"/>
    </row>
    <row r="420" spans="1:14">
      <c r="A420" s="224"/>
      <c r="B420" s="121"/>
      <c r="C420" s="221"/>
      <c r="D420" s="222"/>
      <c r="E420" s="223"/>
      <c r="F420" s="223"/>
      <c r="G420" s="222"/>
      <c r="H420" s="222"/>
      <c r="I420" s="222"/>
      <c r="J420" s="222"/>
      <c r="K420" s="222"/>
      <c r="L420" s="222"/>
      <c r="M420" s="222"/>
      <c r="N420" s="50"/>
    </row>
    <row r="421" spans="1:14">
      <c r="A421" s="224"/>
      <c r="B421" s="121"/>
      <c r="C421" s="221"/>
      <c r="D421" s="222"/>
      <c r="E421" s="225"/>
      <c r="F421" s="225"/>
      <c r="G421" s="222"/>
      <c r="H421" s="222"/>
      <c r="I421" s="222"/>
      <c r="J421" s="222"/>
      <c r="K421" s="222"/>
      <c r="L421" s="222"/>
      <c r="M421" s="222"/>
      <c r="N421" s="50"/>
    </row>
    <row r="422" spans="1:14" ht="15">
      <c r="A422" s="125">
        <f>[3]ЗАПОЛНИТЬ!F354</f>
        <v>0</v>
      </c>
      <c r="B422" s="176"/>
      <c r="C422" s="176"/>
      <c r="D422" s="176"/>
      <c r="G422" s="177">
        <f>[3]ЗАПОЛНИТЬ!F350</f>
        <v>0</v>
      </c>
      <c r="H422" s="177"/>
      <c r="I422" s="177"/>
    </row>
    <row r="423" spans="1:14" ht="15">
      <c r="B423" s="178" t="s">
        <v>100</v>
      </c>
      <c r="C423" s="178"/>
      <c r="D423" s="178"/>
      <c r="G423" s="128" t="s">
        <v>200</v>
      </c>
      <c r="H423" s="128"/>
      <c r="I423" s="41"/>
    </row>
    <row r="424" spans="1:14" ht="15">
      <c r="A424" s="125">
        <f>[3]ЗАПОЛНИТЬ!F355</f>
        <v>0</v>
      </c>
      <c r="B424" s="176"/>
      <c r="C424" s="176"/>
      <c r="D424" s="176"/>
      <c r="G424" s="177">
        <f>[3]ЗАПОЛНИТЬ!F352</f>
        <v>0</v>
      </c>
      <c r="H424" s="177"/>
      <c r="I424" s="177"/>
    </row>
    <row r="425" spans="1:14" ht="15">
      <c r="B425" s="178" t="s">
        <v>100</v>
      </c>
      <c r="C425" s="178"/>
      <c r="D425" s="178"/>
      <c r="G425" s="128" t="s">
        <v>200</v>
      </c>
      <c r="H425" s="128"/>
      <c r="I425" s="41"/>
    </row>
    <row r="426" spans="1:14" ht="15">
      <c r="A426" s="41">
        <f>[3]ЗАПОЛНИТЬ!C343</f>
        <v>0</v>
      </c>
    </row>
    <row r="427" spans="1:14">
      <c r="A427" s="50"/>
    </row>
    <row r="429" spans="1:14" ht="15">
      <c r="A429" s="41"/>
      <c r="B429" s="41"/>
      <c r="C429" s="41"/>
      <c r="D429" s="41"/>
      <c r="E429" s="41"/>
      <c r="F429" s="41"/>
      <c r="G429" s="42" t="s">
        <v>224</v>
      </c>
      <c r="H429" s="42"/>
      <c r="I429" s="42"/>
      <c r="J429" s="42"/>
      <c r="K429" s="136"/>
      <c r="L429" s="41"/>
    </row>
    <row r="430" spans="1:14" ht="15">
      <c r="A430" s="41"/>
      <c r="B430" s="41"/>
      <c r="C430" s="41"/>
      <c r="D430" s="41"/>
      <c r="E430" s="41"/>
      <c r="F430" s="41"/>
      <c r="G430" s="42"/>
      <c r="H430" s="42"/>
      <c r="I430" s="42"/>
      <c r="J430" s="42"/>
      <c r="K430" s="136"/>
      <c r="L430" s="41"/>
    </row>
    <row r="431" spans="1:14" ht="15">
      <c r="A431" s="41"/>
      <c r="B431" s="41"/>
      <c r="C431" s="41"/>
      <c r="D431" s="41"/>
      <c r="E431" s="41"/>
      <c r="F431" s="41"/>
      <c r="G431" s="42"/>
      <c r="H431" s="42"/>
      <c r="I431" s="42"/>
      <c r="J431" s="42"/>
      <c r="K431" s="136"/>
      <c r="L431" s="41"/>
    </row>
    <row r="432" spans="1:14" ht="14.25">
      <c r="A432" s="43" t="s">
        <v>110</v>
      </c>
      <c r="B432" s="43"/>
      <c r="C432" s="43"/>
      <c r="D432" s="43"/>
      <c r="E432" s="43"/>
      <c r="F432" s="43"/>
      <c r="G432" s="43"/>
      <c r="H432" s="43"/>
      <c r="I432" s="43"/>
      <c r="J432" s="43"/>
      <c r="K432" s="47"/>
      <c r="L432" s="47"/>
    </row>
    <row r="433" spans="1:12" ht="14.25">
      <c r="A433" s="44" t="str">
        <f>IF([4]ЗАПОЛНИТЬ!$F$7=1,CONCATENATE([4]шапки!A430),CONCATENATE([4]шапки!A430,[4]шапки!C430))</f>
        <v/>
      </c>
      <c r="B433" s="44"/>
      <c r="C433" s="44"/>
      <c r="D433" s="44"/>
      <c r="E433" s="44"/>
      <c r="F433" s="44"/>
      <c r="G433" s="45">
        <f>IF([4]ЗАПОЛНИТЬ!$F$7=1,[4]шапки!C430,[4]шапки!D430)</f>
        <v>0</v>
      </c>
      <c r="H433" s="47" t="str">
        <f>IF([4]ЗАПОЛНИТЬ!$F$7=1,[4]шапки!D430,"")</f>
        <v/>
      </c>
      <c r="I433" s="47"/>
      <c r="J433" s="47"/>
      <c r="K433" s="47"/>
      <c r="L433" s="47"/>
    </row>
    <row r="434" spans="1:12" ht="15">
      <c r="A434" s="43" t="str">
        <f>CONCATENATE("за ",[4]ЗАПОЛНИТЬ!$B$17," ",[4]ЗАПОЛНИТЬ!$C$17)</f>
        <v>за ІІІ квартал 2017 р.</v>
      </c>
      <c r="B434" s="43"/>
      <c r="C434" s="43"/>
      <c r="D434" s="43"/>
      <c r="E434" s="43"/>
      <c r="F434" s="43"/>
      <c r="G434" s="43"/>
      <c r="H434" s="43"/>
      <c r="I434" s="43"/>
      <c r="J434" s="43"/>
      <c r="K434" s="41"/>
      <c r="L434" s="41"/>
    </row>
    <row r="435" spans="1:12">
      <c r="A435" s="50"/>
      <c r="B435" s="50"/>
      <c r="C435" s="50"/>
      <c r="D435" s="50"/>
      <c r="E435" s="50"/>
      <c r="F435" s="50"/>
      <c r="G435" s="50"/>
      <c r="H435" s="50"/>
      <c r="I435" s="50"/>
      <c r="J435" s="226" t="s">
        <v>111</v>
      </c>
      <c r="K435" s="50"/>
      <c r="L435" s="50"/>
    </row>
    <row r="436" spans="1:12">
      <c r="A436" s="50"/>
      <c r="B436" s="50"/>
      <c r="C436" s="50"/>
      <c r="D436" s="50"/>
      <c r="E436" s="50"/>
      <c r="F436" s="50"/>
      <c r="G436" s="50"/>
      <c r="H436" s="50"/>
      <c r="I436" s="50"/>
      <c r="J436" s="227"/>
      <c r="K436" s="50"/>
      <c r="L436" s="50"/>
    </row>
    <row r="437" spans="1:12">
      <c r="A437" s="138" t="s">
        <v>112</v>
      </c>
      <c r="B437" s="53">
        <f>[4]ЗАПОЛНИТЬ!B431</f>
        <v>0</v>
      </c>
      <c r="C437" s="53"/>
      <c r="D437" s="53"/>
      <c r="E437" s="53"/>
      <c r="F437" s="53"/>
      <c r="G437" s="53"/>
      <c r="H437" s="139" t="s">
        <v>225</v>
      </c>
      <c r="I437" s="50"/>
      <c r="J437" s="132">
        <f>[4]ЗАПОЛНИТЬ!B441</f>
        <v>0</v>
      </c>
      <c r="K437" s="148"/>
      <c r="L437" s="140"/>
    </row>
    <row r="438" spans="1:12">
      <c r="A438" s="57" t="s">
        <v>113</v>
      </c>
      <c r="B438" s="58">
        <f>[4]ЗАПОЛНИТЬ!B433</f>
        <v>0</v>
      </c>
      <c r="C438" s="58"/>
      <c r="D438" s="58"/>
      <c r="E438" s="58"/>
      <c r="F438" s="58"/>
      <c r="G438" s="58"/>
      <c r="H438" s="50" t="s">
        <v>226</v>
      </c>
      <c r="I438" s="50"/>
      <c r="J438" s="133">
        <f>[4]ЗАПОЛНИТЬ!B442</f>
        <v>0</v>
      </c>
      <c r="K438" s="148"/>
      <c r="L438" s="57"/>
    </row>
    <row r="439" spans="1:12">
      <c r="A439" s="228" t="s">
        <v>114</v>
      </c>
      <c r="B439" s="229">
        <f>[4]ЗАПОЛНИТЬ!D443</f>
        <v>0</v>
      </c>
      <c r="C439" s="229"/>
      <c r="D439" s="229"/>
      <c r="E439" s="229"/>
      <c r="F439" s="229"/>
      <c r="G439" s="229"/>
      <c r="H439" s="50" t="s">
        <v>227</v>
      </c>
      <c r="I439" s="50"/>
      <c r="J439" s="133">
        <f>[4]ЗАПОЛНИТЬ!B443</f>
        <v>0</v>
      </c>
      <c r="K439" s="148"/>
      <c r="L439" s="57"/>
    </row>
    <row r="440" spans="1:12">
      <c r="A440" s="62" t="s">
        <v>115</v>
      </c>
      <c r="B440" s="62"/>
      <c r="C440" s="62"/>
      <c r="D440" s="230">
        <f>[4]ЗАПОЛНИТЬ!H437</f>
        <v>0</v>
      </c>
      <c r="E440" s="231" t="str">
        <f>IF(D440&gt;0,VLOOKUP(D440,'[4]ДовидникКВК(ГОС)'!A$1:B$65536,2,FALSE),"")</f>
        <v/>
      </c>
      <c r="F440" s="231"/>
      <c r="G440" s="231"/>
      <c r="H440" s="231"/>
      <c r="I440" s="50"/>
      <c r="J440" s="50"/>
      <c r="K440" s="145"/>
      <c r="L440" s="140"/>
    </row>
    <row r="441" spans="1:12">
      <c r="A441" s="62" t="s">
        <v>116</v>
      </c>
      <c r="B441" s="62"/>
      <c r="C441" s="62"/>
      <c r="D441" s="232"/>
      <c r="E441" s="233" t="str">
        <f>IF(D441&gt;0,VLOOKUP(D441,[4]ДовидникКПК!B$1:C$65536,2,FALSE),"")</f>
        <v/>
      </c>
      <c r="F441" s="233"/>
      <c r="G441" s="233"/>
      <c r="H441" s="233"/>
      <c r="I441" s="233"/>
      <c r="J441" s="233"/>
      <c r="K441" s="148"/>
      <c r="L441" s="140"/>
    </row>
    <row r="442" spans="1:12">
      <c r="A442" s="62" t="s">
        <v>117</v>
      </c>
      <c r="B442" s="62"/>
      <c r="C442" s="62"/>
      <c r="D442" s="141">
        <f>[4]ЗАПОЛНИТЬ!H438</f>
        <v>0</v>
      </c>
      <c r="E442" s="68">
        <f>[4]ЗАПОЛНИТЬ!I438</f>
        <v>0</v>
      </c>
      <c r="F442" s="68"/>
      <c r="G442" s="68"/>
      <c r="H442" s="68"/>
      <c r="I442" s="68"/>
      <c r="J442" s="68"/>
      <c r="K442" s="148"/>
      <c r="L442" s="140"/>
    </row>
    <row r="443" spans="1:12">
      <c r="A443" s="62" t="s">
        <v>118</v>
      </c>
      <c r="B443" s="62"/>
      <c r="C443" s="62"/>
      <c r="D443" s="184" t="s">
        <v>119</v>
      </c>
      <c r="E443" s="64" t="str">
        <f>VLOOKUP(RIGHT(D443,4),[4]КПКВМБ!A$1:B$65536,2,FALSE)</f>
        <v>Дошкільна освіта</v>
      </c>
      <c r="F443" s="64"/>
      <c r="G443" s="64"/>
      <c r="H443" s="64"/>
      <c r="I443" s="64"/>
      <c r="J443" s="64"/>
      <c r="K443" s="148"/>
      <c r="L443" s="140"/>
    </row>
    <row r="444" spans="1:12">
      <c r="A444" s="71" t="s">
        <v>228</v>
      </c>
      <c r="B444" s="50"/>
      <c r="C444" s="50"/>
      <c r="D444" s="50"/>
      <c r="E444" s="50"/>
      <c r="F444" s="50"/>
      <c r="G444" s="50"/>
      <c r="H444" s="50"/>
      <c r="I444" s="50"/>
      <c r="J444" s="50"/>
      <c r="K444" s="50"/>
      <c r="L444" s="50"/>
    </row>
    <row r="445" spans="1:12">
      <c r="A445" s="71" t="s">
        <v>121</v>
      </c>
      <c r="B445" s="50"/>
      <c r="C445" s="50"/>
      <c r="D445" s="50"/>
      <c r="E445" s="50"/>
      <c r="F445" s="50"/>
      <c r="G445" s="50"/>
      <c r="H445" s="50"/>
      <c r="I445" s="50"/>
      <c r="J445" s="50"/>
      <c r="K445" s="50"/>
      <c r="L445" s="50"/>
    </row>
    <row r="446" spans="1:12" ht="13.5" thickBot="1">
      <c r="A446" s="234"/>
      <c r="B446" s="234"/>
      <c r="C446" s="234"/>
      <c r="D446" s="234"/>
      <c r="E446" s="234"/>
      <c r="F446" s="234"/>
      <c r="G446" s="234"/>
      <c r="H446" s="234"/>
      <c r="I446" s="234"/>
      <c r="J446" s="234"/>
      <c r="K446" s="234"/>
      <c r="L446" s="234"/>
    </row>
    <row r="447" spans="1:12" ht="14.25" thickTop="1" thickBot="1">
      <c r="A447" s="72" t="s">
        <v>122</v>
      </c>
      <c r="B447" s="235" t="s">
        <v>204</v>
      </c>
      <c r="C447" s="72" t="s">
        <v>124</v>
      </c>
      <c r="D447" s="235" t="s">
        <v>125</v>
      </c>
      <c r="E447" s="235" t="s">
        <v>219</v>
      </c>
      <c r="F447" s="236" t="s">
        <v>126</v>
      </c>
      <c r="G447" s="236" t="s">
        <v>207</v>
      </c>
      <c r="H447" s="236" t="s">
        <v>131</v>
      </c>
      <c r="I447" s="236" t="s">
        <v>132</v>
      </c>
      <c r="J447" s="235" t="s">
        <v>133</v>
      </c>
      <c r="K447" s="50"/>
      <c r="L447" s="50"/>
    </row>
    <row r="448" spans="1:12" ht="14.25" thickTop="1" thickBot="1">
      <c r="A448" s="72"/>
      <c r="B448" s="235"/>
      <c r="C448" s="72"/>
      <c r="D448" s="235"/>
      <c r="E448" s="235"/>
      <c r="F448" s="236"/>
      <c r="G448" s="236"/>
      <c r="H448" s="236"/>
      <c r="I448" s="236"/>
      <c r="J448" s="235"/>
      <c r="K448" s="50"/>
      <c r="L448" s="50"/>
    </row>
    <row r="449" spans="1:12" ht="14.25" thickTop="1" thickBot="1">
      <c r="A449" s="72"/>
      <c r="B449" s="235"/>
      <c r="C449" s="72"/>
      <c r="D449" s="235"/>
      <c r="E449" s="235"/>
      <c r="F449" s="236"/>
      <c r="G449" s="236"/>
      <c r="H449" s="236"/>
      <c r="I449" s="236"/>
      <c r="J449" s="235"/>
      <c r="K449" s="50"/>
      <c r="L449" s="50"/>
    </row>
    <row r="450" spans="1:12" ht="14.25" thickTop="1" thickBot="1">
      <c r="A450" s="77">
        <v>1</v>
      </c>
      <c r="B450" s="77">
        <v>2</v>
      </c>
      <c r="C450" s="77">
        <v>3</v>
      </c>
      <c r="D450" s="77">
        <v>4</v>
      </c>
      <c r="E450" s="77">
        <v>5</v>
      </c>
      <c r="F450" s="77">
        <v>6</v>
      </c>
      <c r="G450" s="77">
        <v>7</v>
      </c>
      <c r="H450" s="77">
        <v>8</v>
      </c>
      <c r="I450" s="77">
        <v>9</v>
      </c>
      <c r="J450" s="77">
        <v>9</v>
      </c>
      <c r="K450" s="50"/>
      <c r="L450" s="50"/>
    </row>
    <row r="451" spans="1:12" ht="14.25" thickTop="1" thickBot="1">
      <c r="A451" s="78" t="s">
        <v>221</v>
      </c>
      <c r="B451" s="78" t="s">
        <v>143</v>
      </c>
      <c r="C451" s="79" t="s">
        <v>144</v>
      </c>
      <c r="D451" s="80">
        <f>D452+D487+D507+D512+D515</f>
        <v>643260</v>
      </c>
      <c r="E451" s="80">
        <f>E454+E457+E460+E461+E465+E473+E474+E514+E482</f>
        <v>520180</v>
      </c>
      <c r="F451" s="80">
        <f>F452+F487+F507+F512+F515</f>
        <v>0</v>
      </c>
      <c r="G451" s="80">
        <f>G452+G487+G507+G512+G515</f>
        <v>497832.55000000005</v>
      </c>
      <c r="H451" s="80">
        <f>H452+H487+H507+H512+H515</f>
        <v>497832.55000000005</v>
      </c>
      <c r="I451" s="80">
        <f>I452+I487+I507+I512+I515</f>
        <v>0</v>
      </c>
      <c r="J451" s="80">
        <f>F451+G451-H451</f>
        <v>0</v>
      </c>
      <c r="K451" s="50"/>
      <c r="L451" s="50"/>
    </row>
    <row r="452" spans="1:12" ht="23.25" thickTop="1" thickBot="1">
      <c r="A452" s="75" t="s">
        <v>229</v>
      </c>
      <c r="B452" s="78">
        <v>2000</v>
      </c>
      <c r="C452" s="79" t="s">
        <v>146</v>
      </c>
      <c r="D452" s="80">
        <f t="shared" ref="D452:I452" si="38">D453+D458+D475+D478+D482+D486</f>
        <v>643260</v>
      </c>
      <c r="E452" s="80">
        <v>0</v>
      </c>
      <c r="F452" s="80">
        <f t="shared" si="38"/>
        <v>0</v>
      </c>
      <c r="G452" s="80">
        <f t="shared" si="38"/>
        <v>497832.55000000005</v>
      </c>
      <c r="H452" s="80">
        <f t="shared" si="38"/>
        <v>497832.55000000005</v>
      </c>
      <c r="I452" s="80">
        <f t="shared" si="38"/>
        <v>0</v>
      </c>
      <c r="J452" s="80">
        <f t="shared" ref="J452:J515" si="39">F452+G452-H452</f>
        <v>0</v>
      </c>
      <c r="K452" s="50"/>
      <c r="L452" s="50"/>
    </row>
    <row r="453" spans="1:12" ht="22.5" thickTop="1" thickBot="1">
      <c r="A453" s="87" t="s">
        <v>159</v>
      </c>
      <c r="B453" s="78">
        <v>2100</v>
      </c>
      <c r="C453" s="79" t="s">
        <v>148</v>
      </c>
      <c r="D453" s="80">
        <f>D454+D457</f>
        <v>358440</v>
      </c>
      <c r="E453" s="80">
        <v>0</v>
      </c>
      <c r="F453" s="80">
        <f>F454+F457</f>
        <v>0</v>
      </c>
      <c r="G453" s="80">
        <f>G454+G457</f>
        <v>269029.38</v>
      </c>
      <c r="H453" s="80">
        <f>H454+H457</f>
        <v>269029.38</v>
      </c>
      <c r="I453" s="80">
        <f>I454+I457</f>
        <v>0</v>
      </c>
      <c r="J453" s="80">
        <f t="shared" si="39"/>
        <v>0</v>
      </c>
      <c r="K453" s="50"/>
      <c r="L453" s="50"/>
    </row>
    <row r="454" spans="1:12" ht="14.25" thickTop="1" thickBot="1">
      <c r="A454" s="88" t="s">
        <v>161</v>
      </c>
      <c r="B454" s="89">
        <v>2110</v>
      </c>
      <c r="C454" s="156" t="s">
        <v>150</v>
      </c>
      <c r="D454" s="187">
        <f t="shared" ref="D454:I454" si="40">SUM(D455:D456)</f>
        <v>283560</v>
      </c>
      <c r="E454" s="188">
        <v>218260</v>
      </c>
      <c r="F454" s="187">
        <f t="shared" si="40"/>
        <v>0</v>
      </c>
      <c r="G454" s="187">
        <f t="shared" si="40"/>
        <v>213174.79</v>
      </c>
      <c r="H454" s="187">
        <f t="shared" si="40"/>
        <v>213174.79</v>
      </c>
      <c r="I454" s="187">
        <f t="shared" si="40"/>
        <v>0</v>
      </c>
      <c r="J454" s="90">
        <f t="shared" si="39"/>
        <v>0</v>
      </c>
      <c r="K454" s="50"/>
      <c r="L454" s="50"/>
    </row>
    <row r="455" spans="1:12" ht="14.25" thickTop="1" thickBot="1">
      <c r="A455" s="91" t="s">
        <v>162</v>
      </c>
      <c r="B455" s="75">
        <v>2111</v>
      </c>
      <c r="C455" s="189" t="s">
        <v>152</v>
      </c>
      <c r="D455" s="190">
        <v>283560</v>
      </c>
      <c r="E455" s="191">
        <v>0</v>
      </c>
      <c r="F455" s="190">
        <v>0</v>
      </c>
      <c r="G455" s="190">
        <v>213174.79</v>
      </c>
      <c r="H455" s="190">
        <v>213174.79</v>
      </c>
      <c r="I455" s="190">
        <v>0</v>
      </c>
      <c r="J455" s="151">
        <f t="shared" si="39"/>
        <v>0</v>
      </c>
      <c r="K455" s="50"/>
      <c r="L455" s="50"/>
    </row>
    <row r="456" spans="1:12" ht="24" thickTop="1" thickBot="1">
      <c r="A456" s="91" t="s">
        <v>163</v>
      </c>
      <c r="B456" s="75">
        <v>2112</v>
      </c>
      <c r="C456" s="189" t="s">
        <v>154</v>
      </c>
      <c r="D456" s="190">
        <v>0</v>
      </c>
      <c r="E456" s="191">
        <v>0</v>
      </c>
      <c r="F456" s="190">
        <v>0</v>
      </c>
      <c r="G456" s="190">
        <v>0</v>
      </c>
      <c r="H456" s="190">
        <v>0</v>
      </c>
      <c r="I456" s="190">
        <v>0</v>
      </c>
      <c r="J456" s="151">
        <f t="shared" si="39"/>
        <v>0</v>
      </c>
      <c r="K456" s="50"/>
      <c r="L456" s="50"/>
    </row>
    <row r="457" spans="1:12" ht="14.25" thickTop="1" thickBot="1">
      <c r="A457" s="94" t="s">
        <v>40</v>
      </c>
      <c r="B457" s="89">
        <v>2120</v>
      </c>
      <c r="C457" s="156" t="s">
        <v>156</v>
      </c>
      <c r="D457" s="188">
        <v>74880</v>
      </c>
      <c r="E457" s="188">
        <v>61780</v>
      </c>
      <c r="F457" s="188">
        <v>0</v>
      </c>
      <c r="G457" s="188">
        <v>55854.59</v>
      </c>
      <c r="H457" s="188">
        <v>55854.59</v>
      </c>
      <c r="I457" s="188">
        <v>0</v>
      </c>
      <c r="J457" s="90">
        <f t="shared" si="39"/>
        <v>0</v>
      </c>
      <c r="K457" s="50"/>
      <c r="L457" s="50"/>
    </row>
    <row r="458" spans="1:12" ht="14.25" thickTop="1" thickBot="1">
      <c r="A458" s="96" t="s">
        <v>41</v>
      </c>
      <c r="B458" s="78">
        <v>2200</v>
      </c>
      <c r="C458" s="79" t="s">
        <v>158</v>
      </c>
      <c r="D458" s="192">
        <f>SUM(D459:D465)+D472</f>
        <v>284820</v>
      </c>
      <c r="E458" s="192">
        <v>0</v>
      </c>
      <c r="F458" s="192">
        <f>SUM(F459:F465)+F472</f>
        <v>0</v>
      </c>
      <c r="G458" s="192">
        <f>SUM(G459:G465)+G472</f>
        <v>228803.17</v>
      </c>
      <c r="H458" s="192">
        <f>SUM(H459:H465)+H472</f>
        <v>228803.17</v>
      </c>
      <c r="I458" s="192">
        <f>SUM(I459:I465)+I472</f>
        <v>0</v>
      </c>
      <c r="J458" s="80">
        <f t="shared" si="39"/>
        <v>0</v>
      </c>
      <c r="K458" s="50"/>
      <c r="L458" s="50"/>
    </row>
    <row r="459" spans="1:12" ht="24" thickTop="1" thickBot="1">
      <c r="A459" s="88" t="s">
        <v>42</v>
      </c>
      <c r="B459" s="89">
        <v>2210</v>
      </c>
      <c r="C459" s="156" t="s">
        <v>160</v>
      </c>
      <c r="D459" s="188">
        <v>33400</v>
      </c>
      <c r="E459" s="187">
        <v>0</v>
      </c>
      <c r="F459" s="188">
        <v>0</v>
      </c>
      <c r="G459" s="188">
        <v>29393.69</v>
      </c>
      <c r="H459" s="188">
        <v>29393.69</v>
      </c>
      <c r="I459" s="188">
        <v>0</v>
      </c>
      <c r="J459" s="90">
        <f t="shared" si="39"/>
        <v>0</v>
      </c>
      <c r="K459" s="50"/>
      <c r="L459" s="50"/>
    </row>
    <row r="460" spans="1:12" ht="24" thickTop="1" thickBot="1">
      <c r="A460" s="88" t="s">
        <v>164</v>
      </c>
      <c r="B460" s="89">
        <v>2220</v>
      </c>
      <c r="C460" s="89">
        <v>100</v>
      </c>
      <c r="D460" s="188">
        <v>0</v>
      </c>
      <c r="E460" s="188">
        <v>0</v>
      </c>
      <c r="F460" s="188">
        <v>0</v>
      </c>
      <c r="G460" s="188">
        <v>0</v>
      </c>
      <c r="H460" s="188">
        <v>0</v>
      </c>
      <c r="I460" s="188">
        <v>0</v>
      </c>
      <c r="J460" s="90">
        <f t="shared" si="39"/>
        <v>0</v>
      </c>
      <c r="K460" s="50"/>
      <c r="L460" s="50"/>
    </row>
    <row r="461" spans="1:12" ht="14.25" thickTop="1" thickBot="1">
      <c r="A461" s="88" t="s">
        <v>44</v>
      </c>
      <c r="B461" s="89">
        <v>2230</v>
      </c>
      <c r="C461" s="89">
        <v>110</v>
      </c>
      <c r="D461" s="188">
        <v>54360</v>
      </c>
      <c r="E461" s="188">
        <v>39500</v>
      </c>
      <c r="F461" s="188">
        <v>0</v>
      </c>
      <c r="G461" s="188">
        <v>34709.39</v>
      </c>
      <c r="H461" s="188">
        <v>34709.39</v>
      </c>
      <c r="I461" s="188">
        <v>0</v>
      </c>
      <c r="J461" s="90">
        <f t="shared" si="39"/>
        <v>0</v>
      </c>
      <c r="K461" s="50"/>
      <c r="L461" s="50"/>
    </row>
    <row r="462" spans="1:12" ht="14.25" thickTop="1" thickBot="1">
      <c r="A462" s="88" t="s">
        <v>45</v>
      </c>
      <c r="B462" s="89">
        <v>2240</v>
      </c>
      <c r="C462" s="89">
        <v>120</v>
      </c>
      <c r="D462" s="188">
        <v>110800</v>
      </c>
      <c r="E462" s="187">
        <v>0</v>
      </c>
      <c r="F462" s="188">
        <v>0</v>
      </c>
      <c r="G462" s="188">
        <v>107956.99</v>
      </c>
      <c r="H462" s="188">
        <v>107956.99</v>
      </c>
      <c r="I462" s="188">
        <v>0</v>
      </c>
      <c r="J462" s="90">
        <f t="shared" si="39"/>
        <v>0</v>
      </c>
      <c r="K462" s="50"/>
      <c r="L462" s="50"/>
    </row>
    <row r="463" spans="1:12" ht="14.25" thickTop="1" thickBot="1">
      <c r="A463" s="88" t="s">
        <v>46</v>
      </c>
      <c r="B463" s="89">
        <v>2250</v>
      </c>
      <c r="C463" s="89">
        <v>130</v>
      </c>
      <c r="D463" s="188">
        <v>720</v>
      </c>
      <c r="E463" s="187">
        <v>0</v>
      </c>
      <c r="F463" s="188">
        <v>0</v>
      </c>
      <c r="G463" s="188">
        <v>0</v>
      </c>
      <c r="H463" s="188">
        <v>0</v>
      </c>
      <c r="I463" s="188">
        <v>0</v>
      </c>
      <c r="J463" s="90">
        <f t="shared" si="39"/>
        <v>0</v>
      </c>
      <c r="K463" s="50"/>
      <c r="L463" s="50"/>
    </row>
    <row r="464" spans="1:12" ht="24" thickTop="1" thickBot="1">
      <c r="A464" s="94" t="s">
        <v>47</v>
      </c>
      <c r="B464" s="89">
        <v>2260</v>
      </c>
      <c r="C464" s="89">
        <v>140</v>
      </c>
      <c r="D464" s="188">
        <v>0</v>
      </c>
      <c r="E464" s="187">
        <v>0</v>
      </c>
      <c r="F464" s="188">
        <v>0</v>
      </c>
      <c r="G464" s="188">
        <v>0</v>
      </c>
      <c r="H464" s="188">
        <v>0</v>
      </c>
      <c r="I464" s="188">
        <v>0</v>
      </c>
      <c r="J464" s="90">
        <f t="shared" si="39"/>
        <v>0</v>
      </c>
      <c r="K464" s="50"/>
      <c r="L464" s="50"/>
    </row>
    <row r="465" spans="1:12" ht="24" thickTop="1" thickBot="1">
      <c r="A465" s="94" t="s">
        <v>165</v>
      </c>
      <c r="B465" s="89">
        <v>2270</v>
      </c>
      <c r="C465" s="89">
        <v>150</v>
      </c>
      <c r="D465" s="187">
        <f>SUM(D466:D471)</f>
        <v>84840</v>
      </c>
      <c r="E465" s="188">
        <v>57400</v>
      </c>
      <c r="F465" s="187">
        <f>SUM(F466:F471)</f>
        <v>0</v>
      </c>
      <c r="G465" s="187">
        <f>SUM(G466:G471)</f>
        <v>56743.100000000006</v>
      </c>
      <c r="H465" s="187">
        <f>SUM(H466:H471)</f>
        <v>56743.100000000006</v>
      </c>
      <c r="I465" s="187">
        <f>SUM(I466:I471)</f>
        <v>0</v>
      </c>
      <c r="J465" s="90">
        <f>F465+G465-H465</f>
        <v>0</v>
      </c>
      <c r="K465" s="50"/>
      <c r="L465" s="50"/>
    </row>
    <row r="466" spans="1:12" ht="14.25" thickTop="1" thickBot="1">
      <c r="A466" s="91" t="s">
        <v>166</v>
      </c>
      <c r="B466" s="75">
        <v>2271</v>
      </c>
      <c r="C466" s="75">
        <v>160</v>
      </c>
      <c r="D466" s="190">
        <v>0</v>
      </c>
      <c r="E466" s="191">
        <v>0</v>
      </c>
      <c r="F466" s="190">
        <v>0</v>
      </c>
      <c r="G466" s="190">
        <v>0</v>
      </c>
      <c r="H466" s="190">
        <v>0</v>
      </c>
      <c r="I466" s="190">
        <v>0</v>
      </c>
      <c r="J466" s="151">
        <f t="shared" si="39"/>
        <v>0</v>
      </c>
      <c r="K466" s="50"/>
      <c r="L466" s="50"/>
    </row>
    <row r="467" spans="1:12" ht="24" thickTop="1" thickBot="1">
      <c r="A467" s="91" t="s">
        <v>167</v>
      </c>
      <c r="B467" s="75">
        <v>2272</v>
      </c>
      <c r="C467" s="75">
        <v>170</v>
      </c>
      <c r="D467" s="190">
        <v>0</v>
      </c>
      <c r="E467" s="191">
        <v>0</v>
      </c>
      <c r="F467" s="190">
        <v>0</v>
      </c>
      <c r="G467" s="190">
        <v>0</v>
      </c>
      <c r="H467" s="190">
        <v>0</v>
      </c>
      <c r="I467" s="190">
        <v>0</v>
      </c>
      <c r="J467" s="151">
        <f t="shared" si="39"/>
        <v>0</v>
      </c>
      <c r="K467" s="50"/>
      <c r="L467" s="50"/>
    </row>
    <row r="468" spans="1:12" ht="14.25" thickTop="1" thickBot="1">
      <c r="A468" s="91" t="s">
        <v>168</v>
      </c>
      <c r="B468" s="75">
        <v>2273</v>
      </c>
      <c r="C468" s="75">
        <v>180</v>
      </c>
      <c r="D468" s="190">
        <v>23900</v>
      </c>
      <c r="E468" s="191">
        <v>0</v>
      </c>
      <c r="F468" s="190">
        <v>0</v>
      </c>
      <c r="G468" s="190">
        <v>16982.34</v>
      </c>
      <c r="H468" s="190">
        <v>16982.34</v>
      </c>
      <c r="I468" s="190">
        <v>0</v>
      </c>
      <c r="J468" s="151">
        <f t="shared" si="39"/>
        <v>0</v>
      </c>
      <c r="K468" s="50"/>
      <c r="L468" s="50"/>
    </row>
    <row r="469" spans="1:12" ht="14.25" thickTop="1" thickBot="1">
      <c r="A469" s="91" t="s">
        <v>169</v>
      </c>
      <c r="B469" s="75">
        <v>2274</v>
      </c>
      <c r="C469" s="75">
        <v>190</v>
      </c>
      <c r="D469" s="190">
        <v>60940</v>
      </c>
      <c r="E469" s="191">
        <v>0</v>
      </c>
      <c r="F469" s="190">
        <v>0</v>
      </c>
      <c r="G469" s="190">
        <v>39760.76</v>
      </c>
      <c r="H469" s="190">
        <v>39760.76</v>
      </c>
      <c r="I469" s="190">
        <v>0</v>
      </c>
      <c r="J469" s="151">
        <f t="shared" si="39"/>
        <v>0</v>
      </c>
      <c r="K469" s="50"/>
      <c r="L469" s="50"/>
    </row>
    <row r="470" spans="1:12" ht="14.25" thickTop="1" thickBot="1">
      <c r="A470" s="91" t="s">
        <v>170</v>
      </c>
      <c r="B470" s="75">
        <v>2275</v>
      </c>
      <c r="C470" s="75">
        <v>200</v>
      </c>
      <c r="D470" s="190">
        <v>0</v>
      </c>
      <c r="E470" s="191">
        <v>0</v>
      </c>
      <c r="F470" s="190">
        <v>0</v>
      </c>
      <c r="G470" s="190">
        <v>0</v>
      </c>
      <c r="H470" s="190">
        <v>0</v>
      </c>
      <c r="I470" s="190">
        <v>0</v>
      </c>
      <c r="J470" s="151">
        <f t="shared" si="39"/>
        <v>0</v>
      </c>
      <c r="K470" s="50"/>
      <c r="L470" s="50"/>
    </row>
    <row r="471" spans="1:12" ht="14.25" thickTop="1" thickBot="1">
      <c r="A471" s="91" t="s">
        <v>171</v>
      </c>
      <c r="B471" s="75">
        <v>2276</v>
      </c>
      <c r="C471" s="75">
        <v>210</v>
      </c>
      <c r="D471" s="190">
        <v>0</v>
      </c>
      <c r="E471" s="191">
        <v>0</v>
      </c>
      <c r="F471" s="190">
        <v>0</v>
      </c>
      <c r="G471" s="190">
        <v>0</v>
      </c>
      <c r="H471" s="190">
        <v>0</v>
      </c>
      <c r="I471" s="190">
        <v>0</v>
      </c>
      <c r="J471" s="151">
        <f>F471+G471-H471</f>
        <v>0</v>
      </c>
      <c r="K471" s="50"/>
      <c r="L471" s="50"/>
    </row>
    <row r="472" spans="1:12" ht="35.25" thickTop="1" thickBot="1">
      <c r="A472" s="94" t="s">
        <v>55</v>
      </c>
      <c r="B472" s="89">
        <v>2280</v>
      </c>
      <c r="C472" s="89">
        <v>220</v>
      </c>
      <c r="D472" s="187">
        <f>SUM(D473:D474)</f>
        <v>700</v>
      </c>
      <c r="E472" s="187">
        <v>0</v>
      </c>
      <c r="F472" s="187">
        <f>SUM(F473:F474)</f>
        <v>0</v>
      </c>
      <c r="G472" s="187">
        <f>SUM(G473:G474)</f>
        <v>0</v>
      </c>
      <c r="H472" s="187">
        <f>SUM(H473:H474)</f>
        <v>0</v>
      </c>
      <c r="I472" s="187">
        <f>SUM(I473:I474)</f>
        <v>0</v>
      </c>
      <c r="J472" s="90">
        <f t="shared" si="39"/>
        <v>0</v>
      </c>
      <c r="K472" s="50"/>
      <c r="L472" s="50"/>
    </row>
    <row r="473" spans="1:12" ht="22.5" thickTop="1" thickBot="1">
      <c r="A473" s="157" t="s">
        <v>172</v>
      </c>
      <c r="B473" s="75">
        <v>2281</v>
      </c>
      <c r="C473" s="75">
        <v>230</v>
      </c>
      <c r="D473" s="190">
        <v>0</v>
      </c>
      <c r="E473" s="190">
        <v>0</v>
      </c>
      <c r="F473" s="190">
        <v>0</v>
      </c>
      <c r="G473" s="190">
        <v>0</v>
      </c>
      <c r="H473" s="190">
        <v>0</v>
      </c>
      <c r="I473" s="190">
        <v>0</v>
      </c>
      <c r="J473" s="151">
        <f t="shared" si="39"/>
        <v>0</v>
      </c>
      <c r="K473" s="50"/>
      <c r="L473" s="50"/>
    </row>
    <row r="474" spans="1:12" ht="33" thickTop="1" thickBot="1">
      <c r="A474" s="158" t="s">
        <v>173</v>
      </c>
      <c r="B474" s="75">
        <v>2282</v>
      </c>
      <c r="C474" s="75">
        <v>240</v>
      </c>
      <c r="D474" s="190">
        <v>700</v>
      </c>
      <c r="E474" s="190">
        <v>700</v>
      </c>
      <c r="F474" s="190">
        <v>0</v>
      </c>
      <c r="G474" s="190">
        <v>0</v>
      </c>
      <c r="H474" s="190">
        <v>0</v>
      </c>
      <c r="I474" s="190">
        <v>0</v>
      </c>
      <c r="J474" s="151">
        <f t="shared" si="39"/>
        <v>0</v>
      </c>
      <c r="K474" s="50"/>
      <c r="L474" s="50"/>
    </row>
    <row r="475" spans="1:12" ht="14.25" thickTop="1" thickBot="1">
      <c r="A475" s="87" t="s">
        <v>174</v>
      </c>
      <c r="B475" s="78">
        <v>2400</v>
      </c>
      <c r="C475" s="78">
        <v>250</v>
      </c>
      <c r="D475" s="192">
        <f t="shared" ref="D475:I475" si="41">SUM(D476:D477)</f>
        <v>0</v>
      </c>
      <c r="E475" s="192">
        <f t="shared" si="41"/>
        <v>0</v>
      </c>
      <c r="F475" s="192">
        <f t="shared" si="41"/>
        <v>0</v>
      </c>
      <c r="G475" s="192">
        <f t="shared" si="41"/>
        <v>0</v>
      </c>
      <c r="H475" s="192">
        <f t="shared" si="41"/>
        <v>0</v>
      </c>
      <c r="I475" s="192">
        <f t="shared" si="41"/>
        <v>0</v>
      </c>
      <c r="J475" s="80">
        <f t="shared" si="39"/>
        <v>0</v>
      </c>
      <c r="K475" s="50"/>
      <c r="L475" s="50"/>
    </row>
    <row r="476" spans="1:12" ht="24" thickTop="1" thickBot="1">
      <c r="A476" s="98" t="s">
        <v>175</v>
      </c>
      <c r="B476" s="89">
        <v>2410</v>
      </c>
      <c r="C476" s="89">
        <v>260</v>
      </c>
      <c r="D476" s="188">
        <v>0</v>
      </c>
      <c r="E476" s="187">
        <v>0</v>
      </c>
      <c r="F476" s="188">
        <v>0</v>
      </c>
      <c r="G476" s="188">
        <v>0</v>
      </c>
      <c r="H476" s="188">
        <v>0</v>
      </c>
      <c r="I476" s="188">
        <v>0</v>
      </c>
      <c r="J476" s="90">
        <f t="shared" si="39"/>
        <v>0</v>
      </c>
      <c r="K476" s="50"/>
      <c r="L476" s="50"/>
    </row>
    <row r="477" spans="1:12" ht="24" thickTop="1" thickBot="1">
      <c r="A477" s="98" t="s">
        <v>176</v>
      </c>
      <c r="B477" s="89">
        <v>2420</v>
      </c>
      <c r="C477" s="89">
        <v>270</v>
      </c>
      <c r="D477" s="188">
        <v>0</v>
      </c>
      <c r="E477" s="187">
        <v>0</v>
      </c>
      <c r="F477" s="188">
        <v>0</v>
      </c>
      <c r="G477" s="188">
        <v>0</v>
      </c>
      <c r="H477" s="188">
        <v>0</v>
      </c>
      <c r="I477" s="188">
        <v>0</v>
      </c>
      <c r="J477" s="90">
        <f t="shared" si="39"/>
        <v>0</v>
      </c>
      <c r="K477" s="50"/>
      <c r="L477" s="50"/>
    </row>
    <row r="478" spans="1:12" ht="14.25" thickTop="1" thickBot="1">
      <c r="A478" s="99" t="s">
        <v>61</v>
      </c>
      <c r="B478" s="78">
        <v>2600</v>
      </c>
      <c r="C478" s="78">
        <v>280</v>
      </c>
      <c r="D478" s="192">
        <f t="shared" ref="D478:I478" si="42">SUM(D479:D481)</f>
        <v>0</v>
      </c>
      <c r="E478" s="192">
        <f t="shared" si="42"/>
        <v>0</v>
      </c>
      <c r="F478" s="192">
        <f t="shared" si="42"/>
        <v>0</v>
      </c>
      <c r="G478" s="192">
        <f t="shared" si="42"/>
        <v>0</v>
      </c>
      <c r="H478" s="192">
        <f t="shared" si="42"/>
        <v>0</v>
      </c>
      <c r="I478" s="192">
        <f t="shared" si="42"/>
        <v>0</v>
      </c>
      <c r="J478" s="80">
        <f t="shared" si="39"/>
        <v>0</v>
      </c>
      <c r="K478" s="50"/>
      <c r="L478" s="50"/>
    </row>
    <row r="479" spans="1:12" ht="35.25" thickTop="1" thickBot="1">
      <c r="A479" s="94" t="s">
        <v>62</v>
      </c>
      <c r="B479" s="89">
        <v>2610</v>
      </c>
      <c r="C479" s="89">
        <v>290</v>
      </c>
      <c r="D479" s="193">
        <v>0</v>
      </c>
      <c r="E479" s="194">
        <v>0</v>
      </c>
      <c r="F479" s="193">
        <v>0</v>
      </c>
      <c r="G479" s="193">
        <v>0</v>
      </c>
      <c r="H479" s="193">
        <v>0</v>
      </c>
      <c r="I479" s="193">
        <v>0</v>
      </c>
      <c r="J479" s="90">
        <f t="shared" si="39"/>
        <v>0</v>
      </c>
      <c r="K479" s="50"/>
      <c r="L479" s="50"/>
    </row>
    <row r="480" spans="1:12" ht="24" thickTop="1" thickBot="1">
      <c r="A480" s="94" t="s">
        <v>63</v>
      </c>
      <c r="B480" s="89">
        <v>2620</v>
      </c>
      <c r="C480" s="89">
        <v>300</v>
      </c>
      <c r="D480" s="193">
        <v>0</v>
      </c>
      <c r="E480" s="194">
        <v>0</v>
      </c>
      <c r="F480" s="193">
        <v>0</v>
      </c>
      <c r="G480" s="193">
        <v>0</v>
      </c>
      <c r="H480" s="193">
        <v>0</v>
      </c>
      <c r="I480" s="193">
        <v>0</v>
      </c>
      <c r="J480" s="90">
        <f t="shared" si="39"/>
        <v>0</v>
      </c>
      <c r="K480" s="50"/>
      <c r="L480" s="50"/>
    </row>
    <row r="481" spans="1:12" ht="35.25" thickTop="1" thickBot="1">
      <c r="A481" s="98" t="s">
        <v>177</v>
      </c>
      <c r="B481" s="89">
        <v>2630</v>
      </c>
      <c r="C481" s="89">
        <v>310</v>
      </c>
      <c r="D481" s="193">
        <v>0</v>
      </c>
      <c r="E481" s="194">
        <v>0</v>
      </c>
      <c r="F481" s="193">
        <v>0</v>
      </c>
      <c r="G481" s="193">
        <v>0</v>
      </c>
      <c r="H481" s="193">
        <v>0</v>
      </c>
      <c r="I481" s="193">
        <v>0</v>
      </c>
      <c r="J481" s="90">
        <f t="shared" si="39"/>
        <v>0</v>
      </c>
      <c r="K481" s="50"/>
      <c r="L481" s="50"/>
    </row>
    <row r="482" spans="1:12" ht="14.25" thickTop="1" thickBot="1">
      <c r="A482" s="96" t="s">
        <v>65</v>
      </c>
      <c r="B482" s="78">
        <v>2700</v>
      </c>
      <c r="C482" s="78">
        <v>320</v>
      </c>
      <c r="D482" s="195">
        <f t="shared" ref="D482:I482" si="43">SUM(D483:D485)</f>
        <v>0</v>
      </c>
      <c r="E482" s="196">
        <v>0</v>
      </c>
      <c r="F482" s="195">
        <f t="shared" si="43"/>
        <v>0</v>
      </c>
      <c r="G482" s="195">
        <f t="shared" si="43"/>
        <v>0</v>
      </c>
      <c r="H482" s="195">
        <f t="shared" si="43"/>
        <v>0</v>
      </c>
      <c r="I482" s="195">
        <f t="shared" si="43"/>
        <v>0</v>
      </c>
      <c r="J482" s="80">
        <f t="shared" si="39"/>
        <v>0</v>
      </c>
      <c r="K482" s="50"/>
      <c r="L482" s="50"/>
    </row>
    <row r="483" spans="1:12" ht="14.25" thickTop="1" thickBot="1">
      <c r="A483" s="94" t="s">
        <v>66</v>
      </c>
      <c r="B483" s="89">
        <v>2710</v>
      </c>
      <c r="C483" s="89">
        <v>330</v>
      </c>
      <c r="D483" s="193">
        <v>0</v>
      </c>
      <c r="E483" s="194">
        <v>0</v>
      </c>
      <c r="F483" s="193">
        <v>0</v>
      </c>
      <c r="G483" s="193">
        <v>0</v>
      </c>
      <c r="H483" s="193">
        <v>0</v>
      </c>
      <c r="I483" s="193">
        <v>0</v>
      </c>
      <c r="J483" s="90">
        <f t="shared" si="39"/>
        <v>0</v>
      </c>
      <c r="K483" s="50"/>
      <c r="L483" s="50"/>
    </row>
    <row r="484" spans="1:12" ht="14.25" thickTop="1" thickBot="1">
      <c r="A484" s="94" t="s">
        <v>178</v>
      </c>
      <c r="B484" s="89">
        <v>2720</v>
      </c>
      <c r="C484" s="89">
        <v>340</v>
      </c>
      <c r="D484" s="193">
        <v>0</v>
      </c>
      <c r="E484" s="194">
        <v>0</v>
      </c>
      <c r="F484" s="193">
        <v>0</v>
      </c>
      <c r="G484" s="193">
        <v>0</v>
      </c>
      <c r="H484" s="193">
        <v>0</v>
      </c>
      <c r="I484" s="193">
        <v>0</v>
      </c>
      <c r="J484" s="90">
        <f t="shared" si="39"/>
        <v>0</v>
      </c>
      <c r="K484" s="50"/>
      <c r="L484" s="50"/>
    </row>
    <row r="485" spans="1:12" ht="14.25" thickTop="1" thickBot="1">
      <c r="A485" s="94" t="s">
        <v>68</v>
      </c>
      <c r="B485" s="89">
        <v>2730</v>
      </c>
      <c r="C485" s="89">
        <v>350</v>
      </c>
      <c r="D485" s="193">
        <v>0</v>
      </c>
      <c r="E485" s="194">
        <v>0</v>
      </c>
      <c r="F485" s="193">
        <v>0</v>
      </c>
      <c r="G485" s="193">
        <v>0</v>
      </c>
      <c r="H485" s="193">
        <v>0</v>
      </c>
      <c r="I485" s="193">
        <v>0</v>
      </c>
      <c r="J485" s="90">
        <f t="shared" si="39"/>
        <v>0</v>
      </c>
      <c r="K485" s="50"/>
      <c r="L485" s="50"/>
    </row>
    <row r="486" spans="1:12" ht="14.25" thickTop="1" thickBot="1">
      <c r="A486" s="96" t="s">
        <v>69</v>
      </c>
      <c r="B486" s="78">
        <v>2800</v>
      </c>
      <c r="C486" s="78">
        <v>360</v>
      </c>
      <c r="D486" s="196">
        <v>0</v>
      </c>
      <c r="E486" s="195">
        <v>0</v>
      </c>
      <c r="F486" s="196">
        <v>0</v>
      </c>
      <c r="G486" s="196">
        <v>0</v>
      </c>
      <c r="H486" s="196">
        <v>0</v>
      </c>
      <c r="I486" s="196">
        <v>0</v>
      </c>
      <c r="J486" s="80">
        <f t="shared" si="39"/>
        <v>0</v>
      </c>
      <c r="K486" s="50"/>
      <c r="L486" s="50"/>
    </row>
    <row r="487" spans="1:12" ht="14.25" thickTop="1" thickBot="1">
      <c r="A487" s="78" t="s">
        <v>70</v>
      </c>
      <c r="B487" s="78">
        <v>3000</v>
      </c>
      <c r="C487" s="78">
        <v>370</v>
      </c>
      <c r="D487" s="195">
        <f t="shared" ref="D487:I487" si="44">D488+D502</f>
        <v>0</v>
      </c>
      <c r="E487" s="195">
        <f t="shared" si="44"/>
        <v>0</v>
      </c>
      <c r="F487" s="195">
        <f t="shared" si="44"/>
        <v>0</v>
      </c>
      <c r="G487" s="195">
        <f t="shared" si="44"/>
        <v>0</v>
      </c>
      <c r="H487" s="195">
        <f t="shared" si="44"/>
        <v>0</v>
      </c>
      <c r="I487" s="195">
        <f t="shared" si="44"/>
        <v>0</v>
      </c>
      <c r="J487" s="80">
        <f t="shared" si="39"/>
        <v>0</v>
      </c>
      <c r="K487" s="50"/>
      <c r="L487" s="50"/>
    </row>
    <row r="488" spans="1:12" ht="14.25" thickTop="1" thickBot="1">
      <c r="A488" s="87" t="s">
        <v>71</v>
      </c>
      <c r="B488" s="78">
        <v>3100</v>
      </c>
      <c r="C488" s="78">
        <v>380</v>
      </c>
      <c r="D488" s="195">
        <f t="shared" ref="D488:I488" si="45">D489+D490+D493+D496+D500+D501</f>
        <v>0</v>
      </c>
      <c r="E488" s="195">
        <f t="shared" si="45"/>
        <v>0</v>
      </c>
      <c r="F488" s="195">
        <f t="shared" si="45"/>
        <v>0</v>
      </c>
      <c r="G488" s="195">
        <f t="shared" si="45"/>
        <v>0</v>
      </c>
      <c r="H488" s="195">
        <f t="shared" si="45"/>
        <v>0</v>
      </c>
      <c r="I488" s="195">
        <f t="shared" si="45"/>
        <v>0</v>
      </c>
      <c r="J488" s="80">
        <f t="shared" si="39"/>
        <v>0</v>
      </c>
      <c r="K488" s="50"/>
      <c r="L488" s="50"/>
    </row>
    <row r="489" spans="1:12" ht="24" thickTop="1" thickBot="1">
      <c r="A489" s="94" t="s">
        <v>72</v>
      </c>
      <c r="B489" s="89">
        <v>3110</v>
      </c>
      <c r="C489" s="89">
        <v>390</v>
      </c>
      <c r="D489" s="193">
        <v>0</v>
      </c>
      <c r="E489" s="194">
        <v>0</v>
      </c>
      <c r="F489" s="193">
        <v>0</v>
      </c>
      <c r="G489" s="193">
        <v>0</v>
      </c>
      <c r="H489" s="193">
        <v>0</v>
      </c>
      <c r="I489" s="193">
        <v>0</v>
      </c>
      <c r="J489" s="90">
        <f t="shared" si="39"/>
        <v>0</v>
      </c>
      <c r="K489" s="50"/>
      <c r="L489" s="50"/>
    </row>
    <row r="490" spans="1:12" ht="14.25" thickTop="1" thickBot="1">
      <c r="A490" s="98" t="s">
        <v>73</v>
      </c>
      <c r="B490" s="89">
        <v>3120</v>
      </c>
      <c r="C490" s="89">
        <v>400</v>
      </c>
      <c r="D490" s="197">
        <f t="shared" ref="D490:I490" si="46">SUM(D491:D492)</f>
        <v>0</v>
      </c>
      <c r="E490" s="197">
        <f t="shared" si="46"/>
        <v>0</v>
      </c>
      <c r="F490" s="197">
        <f t="shared" si="46"/>
        <v>0</v>
      </c>
      <c r="G490" s="197">
        <f t="shared" si="46"/>
        <v>0</v>
      </c>
      <c r="H490" s="197">
        <f t="shared" si="46"/>
        <v>0</v>
      </c>
      <c r="I490" s="197">
        <f t="shared" si="46"/>
        <v>0</v>
      </c>
      <c r="J490" s="90">
        <f t="shared" si="39"/>
        <v>0</v>
      </c>
      <c r="K490" s="50"/>
      <c r="L490" s="50"/>
    </row>
    <row r="491" spans="1:12" ht="24" thickTop="1" thickBot="1">
      <c r="A491" s="91" t="s">
        <v>74</v>
      </c>
      <c r="B491" s="75">
        <v>3121</v>
      </c>
      <c r="C491" s="75">
        <v>410</v>
      </c>
      <c r="D491" s="198">
        <v>0</v>
      </c>
      <c r="E491" s="199">
        <v>0</v>
      </c>
      <c r="F491" s="198">
        <v>0</v>
      </c>
      <c r="G491" s="198">
        <v>0</v>
      </c>
      <c r="H491" s="198">
        <v>0</v>
      </c>
      <c r="I491" s="198">
        <v>0</v>
      </c>
      <c r="J491" s="151">
        <f t="shared" si="39"/>
        <v>0</v>
      </c>
      <c r="K491" s="50"/>
      <c r="L491" s="50"/>
    </row>
    <row r="492" spans="1:12" ht="24" thickTop="1" thickBot="1">
      <c r="A492" s="91" t="s">
        <v>179</v>
      </c>
      <c r="B492" s="75">
        <v>3122</v>
      </c>
      <c r="C492" s="75">
        <v>420</v>
      </c>
      <c r="D492" s="198">
        <v>0</v>
      </c>
      <c r="E492" s="199">
        <v>0</v>
      </c>
      <c r="F492" s="198">
        <v>0</v>
      </c>
      <c r="G492" s="198">
        <v>0</v>
      </c>
      <c r="H492" s="198">
        <v>0</v>
      </c>
      <c r="I492" s="198">
        <v>0</v>
      </c>
      <c r="J492" s="151">
        <f t="shared" si="39"/>
        <v>0</v>
      </c>
      <c r="K492" s="50"/>
      <c r="L492" s="50"/>
    </row>
    <row r="493" spans="1:12" ht="14.25" thickTop="1" thickBot="1">
      <c r="A493" s="88" t="s">
        <v>76</v>
      </c>
      <c r="B493" s="89">
        <v>3130</v>
      </c>
      <c r="C493" s="89">
        <v>430</v>
      </c>
      <c r="D493" s="194">
        <f t="shared" ref="D493:I493" si="47">SUM(D494:D495)</f>
        <v>0</v>
      </c>
      <c r="E493" s="194">
        <f t="shared" si="47"/>
        <v>0</v>
      </c>
      <c r="F493" s="194">
        <f t="shared" si="47"/>
        <v>0</v>
      </c>
      <c r="G493" s="194">
        <f t="shared" si="47"/>
        <v>0</v>
      </c>
      <c r="H493" s="194">
        <f t="shared" si="47"/>
        <v>0</v>
      </c>
      <c r="I493" s="194">
        <f t="shared" si="47"/>
        <v>0</v>
      </c>
      <c r="J493" s="237">
        <f t="shared" si="39"/>
        <v>0</v>
      </c>
      <c r="K493" s="50"/>
      <c r="L493" s="50"/>
    </row>
    <row r="494" spans="1:12" ht="24" thickTop="1" thickBot="1">
      <c r="A494" s="91" t="s">
        <v>180</v>
      </c>
      <c r="B494" s="75">
        <v>3131</v>
      </c>
      <c r="C494" s="75">
        <v>440</v>
      </c>
      <c r="D494" s="198">
        <v>0</v>
      </c>
      <c r="E494" s="199">
        <v>0</v>
      </c>
      <c r="F494" s="198">
        <v>0</v>
      </c>
      <c r="G494" s="198">
        <v>0</v>
      </c>
      <c r="H494" s="198">
        <v>0</v>
      </c>
      <c r="I494" s="198">
        <v>0</v>
      </c>
      <c r="J494" s="151">
        <f t="shared" si="39"/>
        <v>0</v>
      </c>
      <c r="K494" s="50"/>
      <c r="L494" s="50"/>
    </row>
    <row r="495" spans="1:12" ht="14.25" thickTop="1" thickBot="1">
      <c r="A495" s="91" t="s">
        <v>181</v>
      </c>
      <c r="B495" s="75">
        <v>3132</v>
      </c>
      <c r="C495" s="75">
        <v>450</v>
      </c>
      <c r="D495" s="198">
        <v>0</v>
      </c>
      <c r="E495" s="199">
        <v>0</v>
      </c>
      <c r="F495" s="198">
        <v>0</v>
      </c>
      <c r="G495" s="198">
        <v>0</v>
      </c>
      <c r="H495" s="198">
        <v>0</v>
      </c>
      <c r="I495" s="198">
        <v>0</v>
      </c>
      <c r="J495" s="151">
        <f t="shared" si="39"/>
        <v>0</v>
      </c>
      <c r="K495" s="50"/>
      <c r="L495" s="50"/>
    </row>
    <row r="496" spans="1:12" ht="14.25" thickTop="1" thickBot="1">
      <c r="A496" s="88" t="s">
        <v>182</v>
      </c>
      <c r="B496" s="89">
        <v>3140</v>
      </c>
      <c r="C496" s="89">
        <v>460</v>
      </c>
      <c r="D496" s="194">
        <f t="shared" ref="D496:I496" si="48">SUM(D497:D499)</f>
        <v>0</v>
      </c>
      <c r="E496" s="194">
        <f t="shared" si="48"/>
        <v>0</v>
      </c>
      <c r="F496" s="194">
        <f t="shared" si="48"/>
        <v>0</v>
      </c>
      <c r="G496" s="194">
        <f t="shared" si="48"/>
        <v>0</v>
      </c>
      <c r="H496" s="194">
        <f t="shared" si="48"/>
        <v>0</v>
      </c>
      <c r="I496" s="194">
        <f t="shared" si="48"/>
        <v>0</v>
      </c>
      <c r="J496" s="237">
        <f t="shared" si="39"/>
        <v>0</v>
      </c>
      <c r="K496" s="50"/>
      <c r="L496" s="50"/>
    </row>
    <row r="497" spans="1:12" ht="24.75" thickTop="1" thickBot="1">
      <c r="A497" s="104" t="s">
        <v>183</v>
      </c>
      <c r="B497" s="75">
        <v>3141</v>
      </c>
      <c r="C497" s="75">
        <v>470</v>
      </c>
      <c r="D497" s="198">
        <v>0</v>
      </c>
      <c r="E497" s="199">
        <v>0</v>
      </c>
      <c r="F497" s="198">
        <v>0</v>
      </c>
      <c r="G497" s="198">
        <v>0</v>
      </c>
      <c r="H497" s="198">
        <v>0</v>
      </c>
      <c r="I497" s="198">
        <v>0</v>
      </c>
      <c r="J497" s="151">
        <f t="shared" si="39"/>
        <v>0</v>
      </c>
      <c r="K497" s="50"/>
      <c r="L497" s="50"/>
    </row>
    <row r="498" spans="1:12" ht="24.75" thickTop="1" thickBot="1">
      <c r="A498" s="104" t="s">
        <v>184</v>
      </c>
      <c r="B498" s="75">
        <v>3142</v>
      </c>
      <c r="C498" s="75">
        <v>480</v>
      </c>
      <c r="D498" s="198">
        <v>0</v>
      </c>
      <c r="E498" s="199">
        <v>0</v>
      </c>
      <c r="F498" s="198">
        <v>0</v>
      </c>
      <c r="G498" s="198">
        <v>0</v>
      </c>
      <c r="H498" s="198">
        <v>0</v>
      </c>
      <c r="I498" s="198">
        <v>0</v>
      </c>
      <c r="J498" s="151">
        <f t="shared" si="39"/>
        <v>0</v>
      </c>
      <c r="K498" s="50"/>
      <c r="L498" s="50"/>
    </row>
    <row r="499" spans="1:12" ht="24.75" thickTop="1" thickBot="1">
      <c r="A499" s="104" t="s">
        <v>185</v>
      </c>
      <c r="B499" s="75">
        <v>3143</v>
      </c>
      <c r="C499" s="75">
        <v>490</v>
      </c>
      <c r="D499" s="198">
        <v>0</v>
      </c>
      <c r="E499" s="199">
        <v>0</v>
      </c>
      <c r="F499" s="198">
        <v>0</v>
      </c>
      <c r="G499" s="198">
        <v>0</v>
      </c>
      <c r="H499" s="198">
        <v>0</v>
      </c>
      <c r="I499" s="198">
        <v>0</v>
      </c>
      <c r="J499" s="151">
        <f t="shared" si="39"/>
        <v>0</v>
      </c>
      <c r="K499" s="50"/>
      <c r="L499" s="50"/>
    </row>
    <row r="500" spans="1:12" ht="14.25" thickTop="1" thickBot="1">
      <c r="A500" s="88" t="s">
        <v>83</v>
      </c>
      <c r="B500" s="89">
        <v>3150</v>
      </c>
      <c r="C500" s="89">
        <v>500</v>
      </c>
      <c r="D500" s="193">
        <v>0</v>
      </c>
      <c r="E500" s="194">
        <v>0</v>
      </c>
      <c r="F500" s="193">
        <v>0</v>
      </c>
      <c r="G500" s="193">
        <v>0</v>
      </c>
      <c r="H500" s="193">
        <v>0</v>
      </c>
      <c r="I500" s="193">
        <v>0</v>
      </c>
      <c r="J500" s="237">
        <f t="shared" si="39"/>
        <v>0</v>
      </c>
      <c r="K500" s="50"/>
      <c r="L500" s="50"/>
    </row>
    <row r="501" spans="1:12" ht="24" thickTop="1" thickBot="1">
      <c r="A501" s="88" t="s">
        <v>186</v>
      </c>
      <c r="B501" s="89">
        <v>3160</v>
      </c>
      <c r="C501" s="89">
        <v>510</v>
      </c>
      <c r="D501" s="193">
        <v>0</v>
      </c>
      <c r="E501" s="194">
        <v>0</v>
      </c>
      <c r="F501" s="193">
        <v>0</v>
      </c>
      <c r="G501" s="193">
        <v>0</v>
      </c>
      <c r="H501" s="193">
        <v>0</v>
      </c>
      <c r="I501" s="193">
        <v>0</v>
      </c>
      <c r="J501" s="237">
        <f t="shared" si="39"/>
        <v>0</v>
      </c>
      <c r="K501" s="50"/>
      <c r="L501" s="50"/>
    </row>
    <row r="502" spans="1:12" ht="14.25" thickTop="1" thickBot="1">
      <c r="A502" s="87" t="s">
        <v>85</v>
      </c>
      <c r="B502" s="78">
        <v>3200</v>
      </c>
      <c r="C502" s="78">
        <v>520</v>
      </c>
      <c r="D502" s="195">
        <f t="shared" ref="D502:I502" si="49">SUM(D503:D506)</f>
        <v>0</v>
      </c>
      <c r="E502" s="195">
        <f t="shared" si="49"/>
        <v>0</v>
      </c>
      <c r="F502" s="195">
        <f t="shared" si="49"/>
        <v>0</v>
      </c>
      <c r="G502" s="195">
        <f t="shared" si="49"/>
        <v>0</v>
      </c>
      <c r="H502" s="195">
        <f t="shared" si="49"/>
        <v>0</v>
      </c>
      <c r="I502" s="195">
        <f t="shared" si="49"/>
        <v>0</v>
      </c>
      <c r="J502" s="80">
        <f t="shared" si="39"/>
        <v>0</v>
      </c>
      <c r="K502" s="50"/>
      <c r="L502" s="50"/>
    </row>
    <row r="503" spans="1:12" ht="35.25" thickTop="1" thickBot="1">
      <c r="A503" s="94" t="s">
        <v>86</v>
      </c>
      <c r="B503" s="89">
        <v>3210</v>
      </c>
      <c r="C503" s="89">
        <v>530</v>
      </c>
      <c r="D503" s="200">
        <v>0</v>
      </c>
      <c r="E503" s="201">
        <v>0</v>
      </c>
      <c r="F503" s="200">
        <v>0</v>
      </c>
      <c r="G503" s="200">
        <v>0</v>
      </c>
      <c r="H503" s="200">
        <v>0</v>
      </c>
      <c r="I503" s="200">
        <v>0</v>
      </c>
      <c r="J503" s="237">
        <f t="shared" si="39"/>
        <v>0</v>
      </c>
      <c r="K503" s="50"/>
      <c r="L503" s="50"/>
    </row>
    <row r="504" spans="1:12" ht="24" thickTop="1" thickBot="1">
      <c r="A504" s="94" t="s">
        <v>87</v>
      </c>
      <c r="B504" s="89">
        <v>3220</v>
      </c>
      <c r="C504" s="89">
        <v>540</v>
      </c>
      <c r="D504" s="200">
        <v>0</v>
      </c>
      <c r="E504" s="201">
        <v>0</v>
      </c>
      <c r="F504" s="200">
        <v>0</v>
      </c>
      <c r="G504" s="200">
        <v>0</v>
      </c>
      <c r="H504" s="200">
        <v>0</v>
      </c>
      <c r="I504" s="200">
        <v>0</v>
      </c>
      <c r="J504" s="237">
        <f t="shared" si="39"/>
        <v>0</v>
      </c>
      <c r="K504" s="50"/>
      <c r="L504" s="50"/>
    </row>
    <row r="505" spans="1:12" ht="35.25" thickTop="1" thickBot="1">
      <c r="A505" s="88" t="s">
        <v>187</v>
      </c>
      <c r="B505" s="89">
        <v>3230</v>
      </c>
      <c r="C505" s="89">
        <v>550</v>
      </c>
      <c r="D505" s="200">
        <v>0</v>
      </c>
      <c r="E505" s="201">
        <v>0</v>
      </c>
      <c r="F505" s="200">
        <v>0</v>
      </c>
      <c r="G505" s="200">
        <v>0</v>
      </c>
      <c r="H505" s="200">
        <v>0</v>
      </c>
      <c r="I505" s="200">
        <v>0</v>
      </c>
      <c r="J505" s="237">
        <f t="shared" si="39"/>
        <v>0</v>
      </c>
      <c r="K505" s="50"/>
      <c r="L505" s="50"/>
    </row>
    <row r="506" spans="1:12" ht="14.25" thickTop="1" thickBot="1">
      <c r="A506" s="94" t="s">
        <v>89</v>
      </c>
      <c r="B506" s="89">
        <v>3240</v>
      </c>
      <c r="C506" s="89">
        <v>560</v>
      </c>
      <c r="D506" s="193">
        <v>0</v>
      </c>
      <c r="E506" s="194">
        <v>0</v>
      </c>
      <c r="F506" s="193">
        <v>0</v>
      </c>
      <c r="G506" s="193">
        <v>0</v>
      </c>
      <c r="H506" s="193">
        <v>0</v>
      </c>
      <c r="I506" s="193">
        <v>0</v>
      </c>
      <c r="J506" s="237">
        <f t="shared" si="39"/>
        <v>0</v>
      </c>
      <c r="K506" s="50"/>
      <c r="L506" s="50"/>
    </row>
    <row r="507" spans="1:12" ht="14.25" thickTop="1" thickBot="1">
      <c r="A507" s="78" t="s">
        <v>190</v>
      </c>
      <c r="B507" s="78">
        <v>4100</v>
      </c>
      <c r="C507" s="78">
        <v>570</v>
      </c>
      <c r="D507" s="201">
        <f t="shared" ref="D507:I507" si="50">SUM(D508)</f>
        <v>0</v>
      </c>
      <c r="E507" s="201">
        <f t="shared" si="50"/>
        <v>0</v>
      </c>
      <c r="F507" s="201">
        <f t="shared" si="50"/>
        <v>0</v>
      </c>
      <c r="G507" s="201">
        <f t="shared" si="50"/>
        <v>0</v>
      </c>
      <c r="H507" s="201">
        <f t="shared" si="50"/>
        <v>0</v>
      </c>
      <c r="I507" s="201">
        <f t="shared" si="50"/>
        <v>0</v>
      </c>
      <c r="J507" s="80">
        <f t="shared" si="39"/>
        <v>0</v>
      </c>
      <c r="K507" s="50"/>
      <c r="L507" s="50"/>
    </row>
    <row r="508" spans="1:12" ht="14.25" thickTop="1" thickBot="1">
      <c r="A508" s="88" t="s">
        <v>90</v>
      </c>
      <c r="B508" s="89">
        <v>4110</v>
      </c>
      <c r="C508" s="89">
        <v>580</v>
      </c>
      <c r="D508" s="194">
        <f t="shared" ref="D508:I508" si="51">SUM(D509:D511)</f>
        <v>0</v>
      </c>
      <c r="E508" s="194">
        <f t="shared" si="51"/>
        <v>0</v>
      </c>
      <c r="F508" s="194">
        <f t="shared" si="51"/>
        <v>0</v>
      </c>
      <c r="G508" s="194">
        <f t="shared" si="51"/>
        <v>0</v>
      </c>
      <c r="H508" s="194">
        <f t="shared" si="51"/>
        <v>0</v>
      </c>
      <c r="I508" s="194">
        <f t="shared" si="51"/>
        <v>0</v>
      </c>
      <c r="J508" s="237">
        <f t="shared" si="39"/>
        <v>0</v>
      </c>
      <c r="K508" s="50"/>
      <c r="L508" s="50"/>
    </row>
    <row r="509" spans="1:12" ht="24" thickTop="1" thickBot="1">
      <c r="A509" s="91" t="s">
        <v>191</v>
      </c>
      <c r="B509" s="75">
        <v>4111</v>
      </c>
      <c r="C509" s="75">
        <v>590</v>
      </c>
      <c r="D509" s="193">
        <v>0</v>
      </c>
      <c r="E509" s="194">
        <v>0</v>
      </c>
      <c r="F509" s="193">
        <v>0</v>
      </c>
      <c r="G509" s="193">
        <v>0</v>
      </c>
      <c r="H509" s="193">
        <v>0</v>
      </c>
      <c r="I509" s="193">
        <v>0</v>
      </c>
      <c r="J509" s="151">
        <f t="shared" si="39"/>
        <v>0</v>
      </c>
      <c r="K509" s="50"/>
      <c r="L509" s="50"/>
    </row>
    <row r="510" spans="1:12" ht="24" thickTop="1" thickBot="1">
      <c r="A510" s="91" t="s">
        <v>192</v>
      </c>
      <c r="B510" s="75">
        <v>4112</v>
      </c>
      <c r="C510" s="75">
        <v>600</v>
      </c>
      <c r="D510" s="193">
        <v>0</v>
      </c>
      <c r="E510" s="194">
        <v>0</v>
      </c>
      <c r="F510" s="193">
        <v>0</v>
      </c>
      <c r="G510" s="193">
        <v>0</v>
      </c>
      <c r="H510" s="193">
        <v>0</v>
      </c>
      <c r="I510" s="193">
        <v>0</v>
      </c>
      <c r="J510" s="151">
        <f t="shared" si="39"/>
        <v>0</v>
      </c>
      <c r="K510" s="50"/>
      <c r="L510" s="50"/>
    </row>
    <row r="511" spans="1:12" ht="14.25" thickTop="1" thickBot="1">
      <c r="A511" s="202" t="s">
        <v>193</v>
      </c>
      <c r="B511" s="75">
        <v>4113</v>
      </c>
      <c r="C511" s="75">
        <v>610</v>
      </c>
      <c r="D511" s="198">
        <v>0</v>
      </c>
      <c r="E511" s="199">
        <v>0</v>
      </c>
      <c r="F511" s="198">
        <v>0</v>
      </c>
      <c r="G511" s="198">
        <v>0</v>
      </c>
      <c r="H511" s="198">
        <v>0</v>
      </c>
      <c r="I511" s="198">
        <v>0</v>
      </c>
      <c r="J511" s="151">
        <f t="shared" si="39"/>
        <v>0</v>
      </c>
      <c r="K511" s="50"/>
      <c r="L511" s="50"/>
    </row>
    <row r="512" spans="1:12" ht="14.25" thickTop="1" thickBot="1">
      <c r="A512" s="78" t="s">
        <v>198</v>
      </c>
      <c r="B512" s="78">
        <v>4200</v>
      </c>
      <c r="C512" s="78">
        <v>620</v>
      </c>
      <c r="D512" s="195">
        <f t="shared" ref="D512:I512" si="52">D513</f>
        <v>0</v>
      </c>
      <c r="E512" s="195">
        <f t="shared" si="52"/>
        <v>0</v>
      </c>
      <c r="F512" s="195">
        <f t="shared" si="52"/>
        <v>0</v>
      </c>
      <c r="G512" s="195">
        <f t="shared" si="52"/>
        <v>0</v>
      </c>
      <c r="H512" s="195">
        <f t="shared" si="52"/>
        <v>0</v>
      </c>
      <c r="I512" s="195">
        <f t="shared" si="52"/>
        <v>0</v>
      </c>
      <c r="J512" s="80">
        <f t="shared" si="39"/>
        <v>0</v>
      </c>
      <c r="K512" s="50"/>
      <c r="L512" s="50"/>
    </row>
    <row r="513" spans="1:12" ht="14.25" thickTop="1" thickBot="1">
      <c r="A513" s="88" t="s">
        <v>94</v>
      </c>
      <c r="B513" s="89">
        <v>4210</v>
      </c>
      <c r="C513" s="89">
        <v>630</v>
      </c>
      <c r="D513" s="193">
        <v>0</v>
      </c>
      <c r="E513" s="194">
        <v>0</v>
      </c>
      <c r="F513" s="193">
        <v>0</v>
      </c>
      <c r="G513" s="193">
        <v>0</v>
      </c>
      <c r="H513" s="193">
        <v>0</v>
      </c>
      <c r="I513" s="193">
        <v>0</v>
      </c>
      <c r="J513" s="237">
        <f t="shared" si="39"/>
        <v>0</v>
      </c>
      <c r="K513" s="50"/>
      <c r="L513" s="50"/>
    </row>
    <row r="514" spans="1:12" ht="14.25" thickTop="1" thickBot="1">
      <c r="A514" s="91" t="s">
        <v>222</v>
      </c>
      <c r="B514" s="75">
        <v>5000</v>
      </c>
      <c r="C514" s="75">
        <v>640</v>
      </c>
      <c r="D514" s="198" t="s">
        <v>24</v>
      </c>
      <c r="E514" s="198">
        <v>142540</v>
      </c>
      <c r="F514" s="203" t="s">
        <v>24</v>
      </c>
      <c r="G514" s="203" t="s">
        <v>24</v>
      </c>
      <c r="H514" s="203" t="s">
        <v>24</v>
      </c>
      <c r="I514" s="203" t="s">
        <v>24</v>
      </c>
      <c r="J514" s="151" t="s">
        <v>24</v>
      </c>
      <c r="K514" s="50"/>
      <c r="L514" s="50"/>
    </row>
    <row r="515" spans="1:12" ht="14.25" thickTop="1" thickBot="1">
      <c r="A515" s="91" t="s">
        <v>95</v>
      </c>
      <c r="B515" s="75">
        <v>9000</v>
      </c>
      <c r="C515" s="75">
        <v>650</v>
      </c>
      <c r="D515" s="198">
        <v>0</v>
      </c>
      <c r="E515" s="199">
        <v>0</v>
      </c>
      <c r="F515" s="198">
        <v>0</v>
      </c>
      <c r="G515" s="198">
        <v>0</v>
      </c>
      <c r="H515" s="198">
        <v>0</v>
      </c>
      <c r="I515" s="198">
        <v>0</v>
      </c>
      <c r="J515" s="151">
        <f t="shared" si="39"/>
        <v>0</v>
      </c>
      <c r="K515" s="50"/>
      <c r="L515" s="50"/>
    </row>
    <row r="516" spans="1:12" ht="13.5" thickTop="1">
      <c r="A516" s="105"/>
      <c r="B516" s="238"/>
      <c r="C516" s="238">
        <v>650</v>
      </c>
      <c r="D516" s="239"/>
      <c r="E516" s="240"/>
      <c r="F516" s="239"/>
      <c r="G516" s="239"/>
      <c r="H516" s="239"/>
      <c r="I516" s="239"/>
      <c r="J516" s="241"/>
      <c r="K516" s="50"/>
      <c r="L516" s="50"/>
    </row>
    <row r="517" spans="1:12">
      <c r="A517" s="115"/>
      <c r="B517" s="242"/>
      <c r="C517" s="242"/>
      <c r="D517" s="243"/>
      <c r="E517" s="244"/>
      <c r="F517" s="243"/>
      <c r="G517" s="243"/>
      <c r="H517" s="243"/>
      <c r="I517" s="243"/>
      <c r="J517" s="245"/>
      <c r="K517" s="50"/>
      <c r="L517" s="50"/>
    </row>
    <row r="518" spans="1:12">
      <c r="A518" s="115"/>
      <c r="B518" s="242"/>
      <c r="C518" s="242"/>
      <c r="D518" s="243"/>
      <c r="E518" s="244"/>
      <c r="F518" s="243"/>
      <c r="G518" s="243"/>
      <c r="H518" s="243"/>
      <c r="I518" s="243"/>
      <c r="J518" s="245"/>
      <c r="K518" s="50"/>
      <c r="L518" s="50"/>
    </row>
    <row r="519" spans="1:12">
      <c r="A519" s="117"/>
      <c r="B519" s="242"/>
      <c r="C519" s="242"/>
      <c r="D519" s="243"/>
      <c r="E519" s="246"/>
      <c r="F519" s="243"/>
      <c r="G519" s="243"/>
      <c r="H519" s="243"/>
      <c r="I519" s="243"/>
      <c r="J519" s="245"/>
      <c r="K519" s="50"/>
      <c r="L519" s="50"/>
    </row>
    <row r="520" spans="1:12">
      <c r="A520" s="109"/>
      <c r="B520" s="247"/>
      <c r="C520" s="247"/>
      <c r="D520" s="248"/>
      <c r="E520" s="249"/>
      <c r="F520" s="248"/>
      <c r="G520" s="248"/>
      <c r="H520" s="248"/>
      <c r="I520" s="248"/>
      <c r="J520" s="250"/>
      <c r="K520" s="50"/>
      <c r="L520" s="50"/>
    </row>
    <row r="521" spans="1:12">
      <c r="A521" s="115"/>
      <c r="B521" s="242"/>
      <c r="C521" s="242"/>
      <c r="D521" s="243"/>
      <c r="E521" s="244"/>
      <c r="F521" s="243"/>
      <c r="G521" s="243"/>
      <c r="H521" s="243"/>
      <c r="I521" s="243"/>
      <c r="J521" s="245"/>
      <c r="K521" s="50"/>
      <c r="L521" s="50"/>
    </row>
    <row r="522" spans="1:12">
      <c r="A522" s="115"/>
      <c r="B522" s="242"/>
      <c r="C522" s="242"/>
      <c r="D522" s="243"/>
      <c r="E522" s="244"/>
      <c r="F522" s="243"/>
      <c r="G522" s="243"/>
      <c r="H522" s="243"/>
      <c r="I522" s="243"/>
      <c r="J522" s="245"/>
      <c r="K522" s="50"/>
      <c r="L522" s="50"/>
    </row>
    <row r="523" spans="1:12">
      <c r="A523" s="115"/>
      <c r="B523" s="242"/>
      <c r="C523" s="242"/>
      <c r="D523" s="243"/>
      <c r="E523" s="244"/>
      <c r="F523" s="243"/>
      <c r="G523" s="243"/>
      <c r="H523" s="243"/>
      <c r="I523" s="243"/>
      <c r="J523" s="245"/>
      <c r="K523" s="50"/>
      <c r="L523" s="50"/>
    </row>
    <row r="524" spans="1:12">
      <c r="A524" s="113"/>
      <c r="B524" s="251"/>
      <c r="C524" s="251"/>
      <c r="D524" s="252"/>
      <c r="E524" s="213"/>
      <c r="F524" s="252"/>
      <c r="G524" s="252"/>
      <c r="H524" s="252"/>
      <c r="I524" s="252"/>
      <c r="J524" s="250"/>
      <c r="K524" s="50"/>
      <c r="L524" s="50"/>
    </row>
    <row r="525" spans="1:12">
      <c r="A525" s="109"/>
      <c r="B525" s="247"/>
      <c r="C525" s="247"/>
      <c r="D525" s="253"/>
      <c r="E525" s="254"/>
      <c r="F525" s="253"/>
      <c r="G525" s="253"/>
      <c r="H525" s="253"/>
      <c r="I525" s="253"/>
      <c r="J525" s="255"/>
      <c r="K525" s="50"/>
      <c r="L525" s="50"/>
    </row>
    <row r="526" spans="1:12">
      <c r="A526" s="109"/>
      <c r="B526" s="247"/>
      <c r="C526" s="247"/>
      <c r="D526" s="253"/>
      <c r="E526" s="254"/>
      <c r="F526" s="253"/>
      <c r="G526" s="253"/>
      <c r="H526" s="253"/>
      <c r="I526" s="253"/>
      <c r="J526" s="255"/>
      <c r="K526" s="50"/>
      <c r="L526" s="50"/>
    </row>
    <row r="527" spans="1:12">
      <c r="A527" s="217"/>
      <c r="B527" s="256"/>
      <c r="C527" s="242"/>
      <c r="D527" s="244"/>
      <c r="E527" s="219"/>
      <c r="F527" s="257"/>
      <c r="G527" s="257"/>
      <c r="H527" s="257"/>
      <c r="I527" s="257"/>
      <c r="J527" s="258"/>
      <c r="K527" s="50"/>
      <c r="L527" s="50"/>
    </row>
    <row r="528" spans="1:12">
      <c r="A528" s="139" t="s">
        <v>230</v>
      </c>
      <c r="D528" s="259"/>
      <c r="E528" s="259"/>
    </row>
    <row r="529" spans="1:12" ht="15">
      <c r="A529" s="125">
        <f>[4]ЗАПОЛНИТЬ!F458</f>
        <v>0</v>
      </c>
      <c r="B529" s="41"/>
      <c r="C529" s="125"/>
      <c r="D529" s="260"/>
      <c r="E529" s="260"/>
      <c r="F529" s="125"/>
      <c r="G529" s="177">
        <f>[4]ЗАПОЛНИТЬ!F454</f>
        <v>0</v>
      </c>
      <c r="H529" s="177"/>
      <c r="I529" s="177"/>
      <c r="J529" s="41"/>
      <c r="K529" s="41"/>
      <c r="L529" s="41"/>
    </row>
    <row r="530" spans="1:12" ht="15">
      <c r="A530" s="41"/>
      <c r="B530" s="125"/>
      <c r="C530" s="125"/>
      <c r="D530" s="178" t="s">
        <v>100</v>
      </c>
      <c r="E530" s="178"/>
      <c r="F530" s="125"/>
      <c r="G530" s="128" t="s">
        <v>200</v>
      </c>
      <c r="H530" s="128"/>
      <c r="I530" s="41"/>
      <c r="J530" s="41"/>
      <c r="K530" s="41"/>
      <c r="L530" s="41"/>
    </row>
    <row r="531" spans="1:12" ht="15">
      <c r="A531" s="125">
        <f>[4]ЗАПОЛНИТЬ!F459</f>
        <v>0</v>
      </c>
      <c r="B531" s="41"/>
      <c r="C531" s="125"/>
      <c r="D531" s="176"/>
      <c r="E531" s="176"/>
      <c r="F531" s="125"/>
      <c r="G531" s="177">
        <f>[4]ЗАПОЛНИТЬ!F456</f>
        <v>0</v>
      </c>
      <c r="H531" s="177"/>
      <c r="I531" s="177"/>
      <c r="J531" s="41"/>
      <c r="K531" s="41"/>
      <c r="L531" s="41"/>
    </row>
    <row r="532" spans="1:12" ht="15">
      <c r="A532" s="131">
        <f>[4]ЗАПОЛНИТЬ!C447</f>
        <v>0</v>
      </c>
      <c r="B532" s="41"/>
      <c r="C532" s="125"/>
      <c r="D532" s="178" t="s">
        <v>100</v>
      </c>
      <c r="E532" s="178"/>
      <c r="F532" s="41"/>
      <c r="G532" s="128" t="s">
        <v>200</v>
      </c>
      <c r="H532" s="128"/>
      <c r="I532" s="261"/>
      <c r="J532" s="41"/>
      <c r="K532" s="41"/>
      <c r="L532" s="41"/>
    </row>
    <row r="533" spans="1:12" ht="15">
      <c r="A533" s="50"/>
      <c r="B533" s="41"/>
      <c r="C533" s="41"/>
      <c r="D533" s="41"/>
      <c r="E533" s="41"/>
      <c r="F533" s="41"/>
      <c r="G533" s="41"/>
      <c r="H533" s="41"/>
      <c r="I533" s="41"/>
      <c r="J533" s="41"/>
      <c r="K533" s="41"/>
      <c r="L533" s="41"/>
    </row>
  </sheetData>
  <mergeCells count="265">
    <mergeCell ref="D532:E532"/>
    <mergeCell ref="G532:H532"/>
    <mergeCell ref="D529:E529"/>
    <mergeCell ref="G529:I529"/>
    <mergeCell ref="D530:E530"/>
    <mergeCell ref="G530:H530"/>
    <mergeCell ref="D531:E531"/>
    <mergeCell ref="G531:I531"/>
    <mergeCell ref="A446:L446"/>
    <mergeCell ref="A447:A449"/>
    <mergeCell ref="B447:B449"/>
    <mergeCell ref="C447:C449"/>
    <mergeCell ref="D447:D449"/>
    <mergeCell ref="E447:E449"/>
    <mergeCell ref="F447:F449"/>
    <mergeCell ref="G447:G449"/>
    <mergeCell ref="H447:H449"/>
    <mergeCell ref="I447:I449"/>
    <mergeCell ref="J447:J449"/>
    <mergeCell ref="A441:C441"/>
    <mergeCell ref="E441:J441"/>
    <mergeCell ref="A442:C442"/>
    <mergeCell ref="E442:J442"/>
    <mergeCell ref="A443:C443"/>
    <mergeCell ref="E443:J443"/>
    <mergeCell ref="A434:J434"/>
    <mergeCell ref="B437:G437"/>
    <mergeCell ref="B438:G438"/>
    <mergeCell ref="B439:G439"/>
    <mergeCell ref="A440:C440"/>
    <mergeCell ref="B425:D425"/>
    <mergeCell ref="G425:H425"/>
    <mergeCell ref="G429:J431"/>
    <mergeCell ref="A432:J432"/>
    <mergeCell ref="A433:F433"/>
    <mergeCell ref="B422:D422"/>
    <mergeCell ref="G422:I422"/>
    <mergeCell ref="B423:D423"/>
    <mergeCell ref="G423:H423"/>
    <mergeCell ref="B424:D424"/>
    <mergeCell ref="G424:I424"/>
    <mergeCell ref="G343:G344"/>
    <mergeCell ref="J343:J344"/>
    <mergeCell ref="K343:K344"/>
    <mergeCell ref="M343:M344"/>
    <mergeCell ref="N343:N344"/>
    <mergeCell ref="A338:B338"/>
    <mergeCell ref="E338:M338"/>
    <mergeCell ref="A339:B339"/>
    <mergeCell ref="E339:M339"/>
    <mergeCell ref="A342:A344"/>
    <mergeCell ref="B342:B344"/>
    <mergeCell ref="C342:C344"/>
    <mergeCell ref="D342:D344"/>
    <mergeCell ref="E342:E344"/>
    <mergeCell ref="F342:G342"/>
    <mergeCell ref="H342:H344"/>
    <mergeCell ref="I342:I344"/>
    <mergeCell ref="J342:K342"/>
    <mergeCell ref="L342:L344"/>
    <mergeCell ref="M342:N342"/>
    <mergeCell ref="F343:F344"/>
    <mergeCell ref="B335:J335"/>
    <mergeCell ref="M335:N335"/>
    <mergeCell ref="A336:B336"/>
    <mergeCell ref="E336:J336"/>
    <mergeCell ref="A337:B337"/>
    <mergeCell ref="E337:M337"/>
    <mergeCell ref="A330:M330"/>
    <mergeCell ref="M332:N332"/>
    <mergeCell ref="B333:J333"/>
    <mergeCell ref="M333:N333"/>
    <mergeCell ref="B334:J334"/>
    <mergeCell ref="M334:N334"/>
    <mergeCell ref="B322:C322"/>
    <mergeCell ref="E322:G322"/>
    <mergeCell ref="I325:N327"/>
    <mergeCell ref="A328:M328"/>
    <mergeCell ref="A329:H329"/>
    <mergeCell ref="B319:C319"/>
    <mergeCell ref="E319:I319"/>
    <mergeCell ref="B320:C320"/>
    <mergeCell ref="E320:G320"/>
    <mergeCell ref="B321:C321"/>
    <mergeCell ref="E321:I321"/>
    <mergeCell ref="A233:C233"/>
    <mergeCell ref="E233:M233"/>
    <mergeCell ref="A236:A238"/>
    <mergeCell ref="B236:B238"/>
    <mergeCell ref="C236:C238"/>
    <mergeCell ref="D236:D238"/>
    <mergeCell ref="E236:F237"/>
    <mergeCell ref="G236:G238"/>
    <mergeCell ref="H236:H238"/>
    <mergeCell ref="I236:I238"/>
    <mergeCell ref="J236:K237"/>
    <mergeCell ref="L236:L238"/>
    <mergeCell ref="M236:N237"/>
    <mergeCell ref="A230:C230"/>
    <mergeCell ref="E230:J230"/>
    <mergeCell ref="A231:C231"/>
    <mergeCell ref="E231:M231"/>
    <mergeCell ref="A232:C232"/>
    <mergeCell ref="E232:M232"/>
    <mergeCell ref="B227:J227"/>
    <mergeCell ref="M227:N227"/>
    <mergeCell ref="B228:J228"/>
    <mergeCell ref="M228:N228"/>
    <mergeCell ref="B229:J229"/>
    <mergeCell ref="M229:N229"/>
    <mergeCell ref="A221:M221"/>
    <mergeCell ref="A222:M222"/>
    <mergeCell ref="A223:C223"/>
    <mergeCell ref="A224:M224"/>
    <mergeCell ref="M226:N226"/>
    <mergeCell ref="H211:J211"/>
    <mergeCell ref="H212:J212"/>
    <mergeCell ref="H213:J213"/>
    <mergeCell ref="H214:J214"/>
    <mergeCell ref="I219:M220"/>
    <mergeCell ref="G127:G130"/>
    <mergeCell ref="H127:H130"/>
    <mergeCell ref="I127:I130"/>
    <mergeCell ref="J127:J130"/>
    <mergeCell ref="K127:N127"/>
    <mergeCell ref="K128:K130"/>
    <mergeCell ref="L128:N128"/>
    <mergeCell ref="L129:L130"/>
    <mergeCell ref="M129:N129"/>
    <mergeCell ref="A127:A130"/>
    <mergeCell ref="B127:B130"/>
    <mergeCell ref="C127:C130"/>
    <mergeCell ref="D127:D130"/>
    <mergeCell ref="E127:F127"/>
    <mergeCell ref="E128:E130"/>
    <mergeCell ref="F128:F130"/>
    <mergeCell ref="A123:D123"/>
    <mergeCell ref="E123:F123"/>
    <mergeCell ref="G123:R123"/>
    <mergeCell ref="A124:D124"/>
    <mergeCell ref="E124:F124"/>
    <mergeCell ref="G124:R124"/>
    <mergeCell ref="E121:F121"/>
    <mergeCell ref="G121:O121"/>
    <mergeCell ref="A122:D122"/>
    <mergeCell ref="E122:F122"/>
    <mergeCell ref="G122:R122"/>
    <mergeCell ref="J110:R111"/>
    <mergeCell ref="A112:R112"/>
    <mergeCell ref="A113:J113"/>
    <mergeCell ref="A115:R115"/>
    <mergeCell ref="Q117:R117"/>
    <mergeCell ref="B118:L118"/>
    <mergeCell ref="M118:N118"/>
    <mergeCell ref="Q118:R118"/>
    <mergeCell ref="B119:L119"/>
    <mergeCell ref="M119:N119"/>
    <mergeCell ref="Q119:R119"/>
    <mergeCell ref="B120:L120"/>
    <mergeCell ref="M120:N120"/>
    <mergeCell ref="Q120:R120"/>
    <mergeCell ref="A121:D121"/>
    <mergeCell ref="O127:P127"/>
    <mergeCell ref="Q127:R128"/>
    <mergeCell ref="O128:O130"/>
    <mergeCell ref="P128:P130"/>
    <mergeCell ref="Q129:Q130"/>
    <mergeCell ref="R129:R130"/>
    <mergeCell ref="B19:E19"/>
    <mergeCell ref="D1:F1"/>
    <mergeCell ref="D8:F8"/>
    <mergeCell ref="D4:F4"/>
    <mergeCell ref="D6:F6"/>
    <mergeCell ref="A12:F12"/>
    <mergeCell ref="C13:F13"/>
    <mergeCell ref="A14:F14"/>
    <mergeCell ref="C15:F15"/>
    <mergeCell ref="A10:F10"/>
    <mergeCell ref="B17:F17"/>
    <mergeCell ref="B18:F18"/>
    <mergeCell ref="A29:B29"/>
    <mergeCell ref="A20:B21"/>
    <mergeCell ref="C20:C21"/>
    <mergeCell ref="D20:E20"/>
    <mergeCell ref="F20:F21"/>
    <mergeCell ref="A22:B22"/>
    <mergeCell ref="A23:B23"/>
    <mergeCell ref="A24:B24"/>
    <mergeCell ref="A25:B25"/>
    <mergeCell ref="A26:B26"/>
    <mergeCell ref="A27:B27"/>
    <mergeCell ref="A28:B28"/>
    <mergeCell ref="A42:B42"/>
    <mergeCell ref="A30:B30"/>
    <mergeCell ref="A31:B31"/>
    <mergeCell ref="A32:B32"/>
    <mergeCell ref="A33:B34"/>
    <mergeCell ref="A35:B35"/>
    <mergeCell ref="A36:B36"/>
    <mergeCell ref="A37:B37"/>
    <mergeCell ref="A38:B38"/>
    <mergeCell ref="A39:B39"/>
    <mergeCell ref="A40:B40"/>
    <mergeCell ref="A41:B41"/>
    <mergeCell ref="A54:B54"/>
    <mergeCell ref="A43:B43"/>
    <mergeCell ref="A44:B44"/>
    <mergeCell ref="A45:B45"/>
    <mergeCell ref="A46:B46"/>
    <mergeCell ref="A47:B47"/>
    <mergeCell ref="A48:B48"/>
    <mergeCell ref="A49:B49"/>
    <mergeCell ref="A50:B50"/>
    <mergeCell ref="A51:B51"/>
    <mergeCell ref="A52:B52"/>
    <mergeCell ref="A53:B53"/>
    <mergeCell ref="A66:B66"/>
    <mergeCell ref="A55:B55"/>
    <mergeCell ref="A56:B56"/>
    <mergeCell ref="A57:B57"/>
    <mergeCell ref="A58:B58"/>
    <mergeCell ref="A59:B59"/>
    <mergeCell ref="A60:B60"/>
    <mergeCell ref="A61:B61"/>
    <mergeCell ref="A62:B62"/>
    <mergeCell ref="A63:B63"/>
    <mergeCell ref="A64:B64"/>
    <mergeCell ref="A65:B65"/>
    <mergeCell ref="A78:B78"/>
    <mergeCell ref="A67:B67"/>
    <mergeCell ref="A68:B68"/>
    <mergeCell ref="A69:B69"/>
    <mergeCell ref="A70:B70"/>
    <mergeCell ref="A71:B71"/>
    <mergeCell ref="A72:B72"/>
    <mergeCell ref="A73:B73"/>
    <mergeCell ref="A74:B74"/>
    <mergeCell ref="A75:B75"/>
    <mergeCell ref="A76:B76"/>
    <mergeCell ref="A77:B77"/>
    <mergeCell ref="A88:B88"/>
    <mergeCell ref="A89:B89"/>
    <mergeCell ref="A90:B90"/>
    <mergeCell ref="A79:B79"/>
    <mergeCell ref="A80:B80"/>
    <mergeCell ref="A81:B81"/>
    <mergeCell ref="A82:B82"/>
    <mergeCell ref="A83:B83"/>
    <mergeCell ref="A84:B84"/>
    <mergeCell ref="A100:B100"/>
    <mergeCell ref="A105:F105"/>
    <mergeCell ref="A106:F106"/>
    <mergeCell ref="A107:F107"/>
    <mergeCell ref="D3:F3"/>
    <mergeCell ref="D5:F5"/>
    <mergeCell ref="D7:F7"/>
    <mergeCell ref="A91:B91"/>
    <mergeCell ref="A92:B92"/>
    <mergeCell ref="A93:B93"/>
    <mergeCell ref="A94:B94"/>
    <mergeCell ref="A95:B95"/>
    <mergeCell ref="A97:B97"/>
    <mergeCell ref="A85:B85"/>
    <mergeCell ref="A86:B86"/>
    <mergeCell ref="A87:B87"/>
  </mergeCells>
  <pageMargins left="0.7" right="0.7" top="0" bottom="0"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01_1010</vt:lpstr>
      <vt:lpstr>'01_1010'!Область_печати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12секретарь</cp:lastModifiedBy>
  <dcterms:created xsi:type="dcterms:W3CDTF">2017-12-07T08:26:15Z</dcterms:created>
  <dcterms:modified xsi:type="dcterms:W3CDTF">2017-12-07T19:05:09Z</dcterms:modified>
</cp:coreProperties>
</file>